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jorn\Downloads\"/>
    </mc:Choice>
  </mc:AlternateContent>
  <xr:revisionPtr revIDLastSave="0" documentId="13_ncr:1_{C4FB35B9-7897-45AB-91F6-FBD0253CD4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er" sheetId="1" r:id="rId1"/>
    <sheet name="Data" sheetId="2" r:id="rId2"/>
    <sheet name="Deltakere" sheetId="3" r:id="rId3"/>
  </sheets>
  <definedNames>
    <definedName name="_xlnm._FilterDatabase" localSheetId="0" hidden="1">Påmeldinger!$A$2:$T$2</definedName>
    <definedName name="Klassenumre" localSheetId="0">Data!$A$2:$A$45</definedName>
    <definedName name="_xlnm.Print_Area" localSheetId="0">Påmeldinger!$A$1:$T$106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3" l="1"/>
  <c r="H60" i="1"/>
  <c r="H91" i="1"/>
  <c r="H74" i="1"/>
  <c r="H82" i="1"/>
  <c r="H57" i="1"/>
  <c r="H68" i="1"/>
  <c r="H54" i="1"/>
  <c r="H77" i="1"/>
  <c r="H44" i="1"/>
  <c r="H30" i="1"/>
  <c r="H88" i="1"/>
  <c r="H48" i="1"/>
  <c r="H40" i="1"/>
  <c r="H56" i="1"/>
  <c r="H62" i="1"/>
  <c r="H51" i="1"/>
  <c r="H70" i="1"/>
  <c r="H25" i="1"/>
  <c r="H5" i="1"/>
  <c r="H87" i="1"/>
  <c r="H58" i="1"/>
  <c r="H105" i="1"/>
  <c r="H33" i="1"/>
  <c r="H97" i="1"/>
  <c r="H39" i="1"/>
  <c r="H50" i="1"/>
  <c r="H28" i="1"/>
  <c r="H92" i="1"/>
  <c r="H10" i="1"/>
  <c r="H31" i="1"/>
  <c r="H22" i="1"/>
  <c r="H35" i="1"/>
  <c r="H23" i="1"/>
  <c r="H71" i="1"/>
  <c r="H95" i="1"/>
  <c r="H12" i="1"/>
  <c r="H14" i="1"/>
  <c r="H16" i="1"/>
  <c r="H19" i="1"/>
  <c r="H101" i="1"/>
  <c r="H27" i="1"/>
  <c r="H75" i="1"/>
  <c r="H8" i="1"/>
  <c r="H18" i="1"/>
  <c r="H84" i="1"/>
  <c r="H81" i="1"/>
  <c r="H86" i="1"/>
  <c r="H36" i="1"/>
  <c r="H78" i="1"/>
  <c r="H66" i="1"/>
  <c r="H64" i="1"/>
  <c r="H65" i="1"/>
  <c r="H69" i="1"/>
  <c r="H7" i="1"/>
  <c r="H104" i="1"/>
  <c r="H106" i="1"/>
  <c r="H63" i="1"/>
  <c r="H59" i="1"/>
  <c r="H26" i="1"/>
  <c r="H67" i="1"/>
  <c r="H73" i="1"/>
  <c r="H42" i="1"/>
  <c r="H3" i="1"/>
  <c r="H4" i="1"/>
  <c r="H9" i="1"/>
  <c r="H53" i="1"/>
  <c r="H93" i="1"/>
  <c r="H11" i="1"/>
  <c r="H32" i="1"/>
  <c r="H34" i="1"/>
  <c r="H29" i="1"/>
  <c r="H15" i="1"/>
  <c r="H13" i="1"/>
  <c r="H52" i="1"/>
  <c r="H47" i="1"/>
  <c r="H61" i="1"/>
  <c r="H85" i="1"/>
  <c r="H21" i="1"/>
  <c r="H20" i="1"/>
  <c r="H90" i="1"/>
  <c r="H17" i="1"/>
  <c r="H76" i="1"/>
  <c r="H38" i="1"/>
  <c r="H41" i="1"/>
  <c r="H79" i="1"/>
  <c r="H89" i="1"/>
  <c r="H98" i="1"/>
  <c r="H72" i="1"/>
  <c r="H24" i="1"/>
  <c r="H6" i="1"/>
  <c r="H43" i="1"/>
  <c r="H46" i="1"/>
  <c r="H45" i="1"/>
  <c r="H83" i="1"/>
  <c r="H49" i="1"/>
  <c r="H55" i="1"/>
  <c r="H99" i="1"/>
  <c r="H94" i="1"/>
  <c r="H100" i="1"/>
  <c r="H102" i="1"/>
  <c r="H96" i="1"/>
  <c r="H103" i="1"/>
  <c r="H80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G60" i="1"/>
  <c r="G91" i="1"/>
  <c r="G74" i="1"/>
  <c r="G82" i="1"/>
  <c r="G57" i="1"/>
  <c r="G68" i="1"/>
  <c r="G54" i="1"/>
  <c r="G77" i="1"/>
  <c r="G44" i="1"/>
  <c r="G30" i="1"/>
  <c r="G88" i="1"/>
  <c r="G48" i="1"/>
  <c r="G40" i="1"/>
  <c r="G56" i="1"/>
  <c r="G62" i="1"/>
  <c r="G51" i="1"/>
  <c r="G70" i="1"/>
  <c r="G25" i="1"/>
  <c r="G5" i="1"/>
  <c r="G87" i="1"/>
  <c r="G58" i="1"/>
  <c r="G105" i="1"/>
  <c r="G33" i="1"/>
  <c r="G97" i="1"/>
  <c r="G39" i="1"/>
  <c r="G50" i="1"/>
  <c r="G28" i="1"/>
  <c r="G92" i="1"/>
  <c r="G10" i="1"/>
  <c r="G31" i="1"/>
  <c r="G22" i="1"/>
  <c r="G35" i="1"/>
  <c r="G23" i="1"/>
  <c r="G71" i="1"/>
  <c r="G95" i="1"/>
  <c r="G12" i="1"/>
  <c r="G14" i="1"/>
  <c r="G16" i="1"/>
  <c r="G19" i="1"/>
  <c r="G101" i="1"/>
  <c r="G27" i="1"/>
  <c r="G75" i="1"/>
  <c r="G8" i="1"/>
  <c r="G18" i="1"/>
  <c r="G84" i="1"/>
  <c r="G81" i="1"/>
  <c r="G86" i="1"/>
  <c r="G36" i="1"/>
  <c r="G78" i="1"/>
  <c r="G66" i="1"/>
  <c r="G64" i="1"/>
  <c r="G65" i="1"/>
  <c r="G69" i="1"/>
  <c r="G7" i="1"/>
  <c r="G104" i="1"/>
  <c r="G106" i="1"/>
  <c r="G63" i="1"/>
  <c r="G59" i="1"/>
  <c r="G26" i="1"/>
  <c r="G67" i="1"/>
  <c r="G73" i="1"/>
  <c r="G42" i="1"/>
  <c r="G3" i="1"/>
  <c r="G4" i="1"/>
  <c r="G9" i="1"/>
  <c r="G53" i="1"/>
  <c r="G93" i="1"/>
  <c r="G11" i="1"/>
  <c r="G32" i="1"/>
  <c r="G34" i="1"/>
  <c r="G29" i="1"/>
  <c r="G15" i="1"/>
  <c r="G13" i="1"/>
  <c r="G52" i="1"/>
  <c r="G47" i="1"/>
  <c r="G61" i="1"/>
  <c r="G85" i="1"/>
  <c r="G21" i="1"/>
  <c r="G20" i="1"/>
  <c r="G90" i="1"/>
  <c r="G17" i="1"/>
  <c r="G76" i="1"/>
  <c r="G38" i="1"/>
  <c r="G41" i="1"/>
  <c r="G79" i="1"/>
  <c r="G89" i="1"/>
  <c r="G98" i="1"/>
  <c r="G72" i="1"/>
  <c r="G24" i="1"/>
  <c r="G6" i="1"/>
  <c r="G43" i="1"/>
  <c r="G46" i="1"/>
  <c r="G45" i="1"/>
  <c r="G83" i="1"/>
  <c r="G49" i="1"/>
  <c r="G55" i="1"/>
  <c r="G99" i="1"/>
  <c r="G94" i="1"/>
  <c r="G100" i="1"/>
  <c r="G102" i="1"/>
  <c r="G96" i="1"/>
  <c r="G103" i="1"/>
  <c r="G80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N60" i="1"/>
  <c r="P60" i="1" s="1"/>
  <c r="N91" i="1"/>
  <c r="P91" i="1" s="1"/>
  <c r="N74" i="1"/>
  <c r="P74" i="1" s="1"/>
  <c r="N82" i="1"/>
  <c r="P82" i="1" s="1"/>
  <c r="N57" i="1"/>
  <c r="P57" i="1" s="1"/>
  <c r="N68" i="1"/>
  <c r="P68" i="1" s="1"/>
  <c r="N54" i="1"/>
  <c r="P54" i="1" s="1"/>
  <c r="N77" i="1"/>
  <c r="P77" i="1" s="1"/>
  <c r="N44" i="1"/>
  <c r="P44" i="1" s="1"/>
  <c r="N30" i="1"/>
  <c r="P30" i="1" s="1"/>
  <c r="N88" i="1"/>
  <c r="P88" i="1" s="1"/>
  <c r="N48" i="1"/>
  <c r="P48" i="1" s="1"/>
  <c r="N40" i="1"/>
  <c r="P40" i="1" s="1"/>
  <c r="N56" i="1"/>
  <c r="P56" i="1" s="1"/>
  <c r="N62" i="1"/>
  <c r="P62" i="1" s="1"/>
  <c r="N51" i="1"/>
  <c r="P51" i="1" s="1"/>
  <c r="N70" i="1"/>
  <c r="P70" i="1" s="1"/>
  <c r="N25" i="1"/>
  <c r="P25" i="1" s="1"/>
  <c r="N5" i="1"/>
  <c r="P5" i="1" s="1"/>
  <c r="N87" i="1"/>
  <c r="P87" i="1" s="1"/>
  <c r="N58" i="1"/>
  <c r="P58" i="1" s="1"/>
  <c r="N105" i="1"/>
  <c r="P105" i="1" s="1"/>
  <c r="N33" i="1"/>
  <c r="P33" i="1" s="1"/>
  <c r="N97" i="1"/>
  <c r="P97" i="1" s="1"/>
  <c r="N39" i="1"/>
  <c r="P39" i="1" s="1"/>
  <c r="N50" i="1"/>
  <c r="P50" i="1" s="1"/>
  <c r="N28" i="1"/>
  <c r="P28" i="1" s="1"/>
  <c r="N92" i="1"/>
  <c r="P92" i="1" s="1"/>
  <c r="N10" i="1"/>
  <c r="P10" i="1" s="1"/>
  <c r="N31" i="1"/>
  <c r="P31" i="1" s="1"/>
  <c r="N22" i="1"/>
  <c r="P22" i="1" s="1"/>
  <c r="N35" i="1"/>
  <c r="P35" i="1" s="1"/>
  <c r="N23" i="1"/>
  <c r="P23" i="1" s="1"/>
  <c r="N71" i="1"/>
  <c r="P71" i="1" s="1"/>
  <c r="N95" i="1"/>
  <c r="P95" i="1" s="1"/>
  <c r="N12" i="1"/>
  <c r="P12" i="1" s="1"/>
  <c r="N14" i="1"/>
  <c r="P14" i="1" s="1"/>
  <c r="N16" i="1"/>
  <c r="P16" i="1" s="1"/>
  <c r="N19" i="1"/>
  <c r="P19" i="1" s="1"/>
  <c r="N101" i="1"/>
  <c r="P101" i="1" s="1"/>
  <c r="N27" i="1"/>
  <c r="P27" i="1" s="1"/>
  <c r="N75" i="1"/>
  <c r="P75" i="1" s="1"/>
  <c r="N8" i="1"/>
  <c r="P8" i="1" s="1"/>
  <c r="N18" i="1"/>
  <c r="P18" i="1" s="1"/>
  <c r="N84" i="1"/>
  <c r="P84" i="1" s="1"/>
  <c r="N81" i="1"/>
  <c r="P81" i="1" s="1"/>
  <c r="N86" i="1"/>
  <c r="P86" i="1" s="1"/>
  <c r="N36" i="1"/>
  <c r="P36" i="1" s="1"/>
  <c r="N78" i="1"/>
  <c r="P78" i="1" s="1"/>
  <c r="N66" i="1"/>
  <c r="P66" i="1" s="1"/>
  <c r="N64" i="1"/>
  <c r="P64" i="1" s="1"/>
  <c r="N65" i="1"/>
  <c r="P65" i="1" s="1"/>
  <c r="N69" i="1"/>
  <c r="P69" i="1" s="1"/>
  <c r="N7" i="1"/>
  <c r="P7" i="1" s="1"/>
  <c r="N104" i="1"/>
  <c r="P104" i="1" s="1"/>
  <c r="N106" i="1"/>
  <c r="P106" i="1" s="1"/>
  <c r="N63" i="1"/>
  <c r="P63" i="1" s="1"/>
  <c r="N59" i="1"/>
  <c r="P59" i="1" s="1"/>
  <c r="N26" i="1"/>
  <c r="P26" i="1" s="1"/>
  <c r="N67" i="1"/>
  <c r="P67" i="1" s="1"/>
  <c r="N73" i="1"/>
  <c r="P73" i="1" s="1"/>
  <c r="N42" i="1"/>
  <c r="P42" i="1" s="1"/>
  <c r="N3" i="1"/>
  <c r="P3" i="1" s="1"/>
  <c r="N4" i="1"/>
  <c r="P4" i="1" s="1"/>
  <c r="N9" i="1"/>
  <c r="P9" i="1" s="1"/>
  <c r="N53" i="1"/>
  <c r="P53" i="1" s="1"/>
  <c r="N93" i="1"/>
  <c r="P93" i="1" s="1"/>
  <c r="N11" i="1"/>
  <c r="P11" i="1" s="1"/>
  <c r="N32" i="1"/>
  <c r="P32" i="1" s="1"/>
  <c r="N34" i="1"/>
  <c r="P34" i="1" s="1"/>
  <c r="N29" i="1"/>
  <c r="P29" i="1" s="1"/>
  <c r="N15" i="1"/>
  <c r="P15" i="1" s="1"/>
  <c r="N13" i="1"/>
  <c r="P13" i="1" s="1"/>
  <c r="N52" i="1"/>
  <c r="P52" i="1" s="1"/>
  <c r="N47" i="1"/>
  <c r="P47" i="1" s="1"/>
  <c r="N61" i="1"/>
  <c r="P61" i="1" s="1"/>
  <c r="N85" i="1"/>
  <c r="P85" i="1" s="1"/>
  <c r="N21" i="1"/>
  <c r="P21" i="1" s="1"/>
  <c r="N20" i="1"/>
  <c r="P20" i="1" s="1"/>
  <c r="N90" i="1"/>
  <c r="P90" i="1" s="1"/>
  <c r="N17" i="1"/>
  <c r="P17" i="1" s="1"/>
  <c r="N76" i="1"/>
  <c r="P76" i="1" s="1"/>
  <c r="N38" i="1"/>
  <c r="P38" i="1" s="1"/>
  <c r="N41" i="1"/>
  <c r="P41" i="1" s="1"/>
  <c r="N79" i="1"/>
  <c r="P79" i="1" s="1"/>
  <c r="N89" i="1"/>
  <c r="P89" i="1" s="1"/>
  <c r="N98" i="1"/>
  <c r="P98" i="1" s="1"/>
  <c r="N72" i="1"/>
  <c r="P72" i="1" s="1"/>
  <c r="N24" i="1"/>
  <c r="P24" i="1" s="1"/>
  <c r="N6" i="1"/>
  <c r="P6" i="1" s="1"/>
  <c r="N43" i="1"/>
  <c r="P43" i="1" s="1"/>
  <c r="N46" i="1"/>
  <c r="P46" i="1" s="1"/>
  <c r="N45" i="1"/>
  <c r="P45" i="1" s="1"/>
  <c r="N83" i="1"/>
  <c r="P83" i="1" s="1"/>
  <c r="N49" i="1"/>
  <c r="P49" i="1" s="1"/>
  <c r="N55" i="1"/>
  <c r="P55" i="1" s="1"/>
  <c r="N99" i="1"/>
  <c r="P99" i="1" s="1"/>
  <c r="N94" i="1"/>
  <c r="P94" i="1" s="1"/>
  <c r="N100" i="1"/>
  <c r="P100" i="1" s="1"/>
  <c r="N102" i="1"/>
  <c r="P102" i="1" s="1"/>
  <c r="N96" i="1"/>
  <c r="P96" i="1" s="1"/>
  <c r="N103" i="1"/>
  <c r="P103" i="1" s="1"/>
  <c r="N80" i="1"/>
  <c r="P80" i="1" s="1"/>
  <c r="N107" i="1"/>
  <c r="P107" i="1" s="1"/>
  <c r="N108" i="1"/>
  <c r="P108" i="1" s="1"/>
  <c r="N109" i="1"/>
  <c r="P109" i="1" s="1"/>
  <c r="N110" i="1"/>
  <c r="P110" i="1" s="1"/>
  <c r="N111" i="1"/>
  <c r="P111" i="1" s="1"/>
  <c r="N112" i="1"/>
  <c r="P112" i="1" s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0" i="1"/>
  <c r="P120" i="1" s="1"/>
  <c r="N121" i="1"/>
  <c r="P121" i="1" s="1"/>
  <c r="N122" i="1"/>
  <c r="P122" i="1" s="1"/>
  <c r="N123" i="1"/>
  <c r="P123" i="1" s="1"/>
  <c r="N124" i="1"/>
  <c r="P124" i="1" s="1"/>
  <c r="N125" i="1"/>
  <c r="P125" i="1" s="1"/>
  <c r="N126" i="1"/>
  <c r="P126" i="1" s="1"/>
  <c r="N127" i="1"/>
  <c r="P127" i="1" s="1"/>
  <c r="N128" i="1"/>
  <c r="P128" i="1" s="1"/>
  <c r="N129" i="1"/>
  <c r="P129" i="1" s="1"/>
  <c r="N130" i="1"/>
  <c r="P130" i="1" s="1"/>
  <c r="N131" i="1"/>
  <c r="P131" i="1" s="1"/>
  <c r="N132" i="1"/>
  <c r="P132" i="1" s="1"/>
  <c r="N133" i="1"/>
  <c r="P133" i="1" s="1"/>
  <c r="N134" i="1"/>
  <c r="P134" i="1" s="1"/>
  <c r="N135" i="1"/>
  <c r="P135" i="1" s="1"/>
  <c r="N136" i="1"/>
  <c r="P136" i="1" s="1"/>
  <c r="N137" i="1"/>
  <c r="P137" i="1" s="1"/>
  <c r="N138" i="1"/>
  <c r="P138" i="1" s="1"/>
  <c r="N139" i="1"/>
  <c r="P139" i="1" s="1"/>
  <c r="N140" i="1"/>
  <c r="P140" i="1" s="1"/>
  <c r="N141" i="1"/>
  <c r="P141" i="1" s="1"/>
  <c r="N142" i="1"/>
  <c r="P142" i="1" s="1"/>
  <c r="N143" i="1"/>
  <c r="P143" i="1" s="1"/>
  <c r="N144" i="1"/>
  <c r="P144" i="1" s="1"/>
  <c r="N145" i="1"/>
  <c r="P145" i="1" s="1"/>
  <c r="N146" i="1"/>
  <c r="P146" i="1" s="1"/>
  <c r="N147" i="1"/>
  <c r="P147" i="1" s="1"/>
  <c r="N148" i="1"/>
  <c r="P148" i="1" s="1"/>
  <c r="N149" i="1"/>
  <c r="P149" i="1" s="1"/>
  <c r="N150" i="1"/>
  <c r="P150" i="1" s="1"/>
  <c r="N151" i="1"/>
  <c r="P151" i="1" s="1"/>
  <c r="N152" i="1"/>
  <c r="P152" i="1" s="1"/>
  <c r="N153" i="1"/>
  <c r="P153" i="1" s="1"/>
  <c r="N154" i="1"/>
  <c r="P154" i="1" s="1"/>
  <c r="N155" i="1"/>
  <c r="P155" i="1" s="1"/>
  <c r="N156" i="1"/>
  <c r="P156" i="1" s="1"/>
  <c r="N157" i="1"/>
  <c r="P157" i="1" s="1"/>
  <c r="N158" i="1"/>
  <c r="P158" i="1" s="1"/>
  <c r="N159" i="1"/>
  <c r="P159" i="1" s="1"/>
  <c r="N160" i="1"/>
  <c r="P160" i="1" s="1"/>
  <c r="N161" i="1"/>
  <c r="P161" i="1" s="1"/>
  <c r="N162" i="1"/>
  <c r="P162" i="1" s="1"/>
  <c r="N163" i="1"/>
  <c r="P163" i="1" s="1"/>
  <c r="N164" i="1"/>
  <c r="P164" i="1" s="1"/>
  <c r="N165" i="1"/>
  <c r="P165" i="1" s="1"/>
  <c r="N166" i="1"/>
  <c r="P166" i="1" s="1"/>
  <c r="N167" i="1"/>
  <c r="P167" i="1" s="1"/>
  <c r="N168" i="1"/>
  <c r="P168" i="1" s="1"/>
  <c r="N169" i="1"/>
  <c r="P169" i="1" s="1"/>
  <c r="N170" i="1"/>
  <c r="P170" i="1" s="1"/>
  <c r="N171" i="1"/>
  <c r="P171" i="1" s="1"/>
  <c r="N172" i="1"/>
  <c r="P172" i="1" s="1"/>
  <c r="N173" i="1"/>
  <c r="P173" i="1" s="1"/>
  <c r="N174" i="1"/>
  <c r="P174" i="1" s="1"/>
  <c r="N175" i="1"/>
  <c r="P175" i="1" s="1"/>
  <c r="N176" i="1"/>
  <c r="P176" i="1" s="1"/>
  <c r="N177" i="1"/>
  <c r="P177" i="1" s="1"/>
  <c r="N178" i="1"/>
  <c r="P178" i="1" s="1"/>
  <c r="N179" i="1"/>
  <c r="P179" i="1" s="1"/>
  <c r="N180" i="1"/>
  <c r="P180" i="1" s="1"/>
  <c r="N181" i="1"/>
  <c r="P181" i="1" s="1"/>
  <c r="N182" i="1"/>
  <c r="P182" i="1" s="1"/>
  <c r="N183" i="1"/>
  <c r="P183" i="1" s="1"/>
  <c r="N184" i="1"/>
  <c r="P184" i="1" s="1"/>
  <c r="N185" i="1"/>
  <c r="P185" i="1" s="1"/>
  <c r="N186" i="1"/>
  <c r="P186" i="1" s="1"/>
  <c r="I91" i="1"/>
  <c r="I74" i="1"/>
  <c r="I82" i="1"/>
  <c r="I57" i="1"/>
  <c r="I68" i="1"/>
  <c r="I54" i="1"/>
  <c r="I77" i="1"/>
  <c r="I44" i="1"/>
  <c r="I30" i="1"/>
  <c r="I88" i="1"/>
  <c r="I48" i="1"/>
  <c r="I40" i="1"/>
  <c r="I56" i="1"/>
  <c r="I62" i="1"/>
  <c r="I51" i="1"/>
  <c r="I70" i="1"/>
  <c r="I25" i="1"/>
  <c r="I5" i="1"/>
  <c r="I87" i="1"/>
  <c r="I58" i="1"/>
  <c r="I105" i="1"/>
  <c r="I33" i="1"/>
  <c r="I97" i="1"/>
  <c r="I39" i="1"/>
  <c r="I50" i="1"/>
  <c r="I28" i="1"/>
  <c r="I92" i="1"/>
  <c r="I10" i="1"/>
  <c r="I31" i="1"/>
  <c r="I22" i="1"/>
  <c r="I35" i="1"/>
  <c r="I23" i="1"/>
  <c r="I71" i="1"/>
  <c r="I95" i="1"/>
  <c r="I12" i="1"/>
  <c r="I14" i="1"/>
  <c r="I16" i="1"/>
  <c r="I19" i="1"/>
  <c r="I101" i="1"/>
  <c r="I27" i="1"/>
  <c r="I75" i="1"/>
  <c r="I8" i="1"/>
  <c r="I18" i="1"/>
  <c r="I84" i="1"/>
  <c r="I81" i="1"/>
  <c r="I86" i="1"/>
  <c r="I36" i="1"/>
  <c r="I78" i="1"/>
  <c r="I66" i="1"/>
  <c r="I64" i="1"/>
  <c r="I65" i="1"/>
  <c r="I69" i="1"/>
  <c r="I7" i="1"/>
  <c r="I104" i="1"/>
  <c r="I106" i="1"/>
  <c r="I63" i="1"/>
  <c r="I59" i="1"/>
  <c r="I26" i="1"/>
  <c r="I67" i="1"/>
  <c r="I73" i="1"/>
  <c r="I42" i="1"/>
  <c r="I3" i="1"/>
  <c r="I4" i="1"/>
  <c r="I9" i="1"/>
  <c r="I53" i="1"/>
  <c r="I93" i="1"/>
  <c r="I11" i="1"/>
  <c r="I32" i="1"/>
  <c r="I34" i="1"/>
  <c r="I29" i="1"/>
  <c r="I15" i="1"/>
  <c r="I13" i="1"/>
  <c r="I52" i="1"/>
  <c r="I47" i="1"/>
  <c r="I61" i="1"/>
  <c r="I85" i="1"/>
  <c r="I21" i="1"/>
  <c r="I20" i="1"/>
  <c r="I90" i="1"/>
  <c r="I17" i="1"/>
  <c r="I76" i="1"/>
  <c r="I38" i="1"/>
  <c r="I41" i="1"/>
  <c r="I79" i="1"/>
  <c r="I89" i="1"/>
  <c r="I98" i="1"/>
  <c r="I72" i="1"/>
  <c r="I24" i="1"/>
  <c r="I6" i="1"/>
  <c r="I43" i="1"/>
  <c r="I46" i="1"/>
  <c r="I45" i="1"/>
  <c r="I83" i="1"/>
  <c r="I49" i="1"/>
  <c r="I55" i="1"/>
  <c r="I99" i="1"/>
  <c r="I94" i="1"/>
  <c r="I100" i="1"/>
  <c r="I102" i="1"/>
  <c r="I96" i="1"/>
  <c r="I103" i="1"/>
  <c r="I80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60" i="1"/>
  <c r="N37" i="1"/>
  <c r="P37" i="1" s="1"/>
  <c r="I37" i="1"/>
  <c r="H37" i="1"/>
  <c r="G37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" i="2"/>
  <c r="C29" i="3"/>
  <c r="D29" i="3"/>
  <c r="B29" i="3"/>
  <c r="D27" i="2" l="1"/>
</calcChain>
</file>

<file path=xl/sharedStrings.xml><?xml version="1.0" encoding="utf-8"?>
<sst xmlns="http://schemas.openxmlformats.org/spreadsheetml/2006/main" count="548" uniqueCount="335">
  <si>
    <t>CH</t>
  </si>
  <si>
    <t>Plassering</t>
  </si>
  <si>
    <t>Poeng</t>
  </si>
  <si>
    <t>Startnr</t>
  </si>
  <si>
    <t>Klasse</t>
  </si>
  <si>
    <t>Grp</t>
  </si>
  <si>
    <t>Fargeklasse</t>
  </si>
  <si>
    <t>Aldersgruppe</t>
  </si>
  <si>
    <t>Alder
i mnd
v/klipp</t>
  </si>
  <si>
    <t>Navn</t>
  </si>
  <si>
    <t>Født
dato</t>
  </si>
  <si>
    <t>Alder
fleece</t>
  </si>
  <si>
    <t>Ren
Vekt
(Gram)</t>
  </si>
  <si>
    <t>Ann. 
Vekt
(Gram)</t>
  </si>
  <si>
    <t>Far</t>
  </si>
  <si>
    <t>Mor</t>
  </si>
  <si>
    <t>Eier</t>
  </si>
  <si>
    <t>NAR ID</t>
  </si>
  <si>
    <t>Tikos Alpakka</t>
  </si>
  <si>
    <t>Norvetia Alpakka</t>
  </si>
  <si>
    <t>Antall i klassen:</t>
  </si>
  <si>
    <t>GRÅ/ROSEGRÅ</t>
  </si>
  <si>
    <t xml:space="preserve">Junior 6-12 mnd </t>
  </si>
  <si>
    <t>Utstillingsdato:</t>
  </si>
  <si>
    <t>Ungdyr 12-24 mnd</t>
  </si>
  <si>
    <t>Voksen 24-48 mnd</t>
  </si>
  <si>
    <t xml:space="preserve">Senior 48 mnd og over </t>
  </si>
  <si>
    <t>SVART</t>
  </si>
  <si>
    <t>BRUN</t>
  </si>
  <si>
    <t>FAWN</t>
  </si>
  <si>
    <t>LYS</t>
  </si>
  <si>
    <t>HVIT</t>
  </si>
  <si>
    <t>FLERFARGET</t>
  </si>
  <si>
    <t>Alle aldre</t>
  </si>
  <si>
    <t>Totalt antall påmeldinger</t>
  </si>
  <si>
    <t>Antall påmeldte feller</t>
  </si>
  <si>
    <t>Antall leverte/mottatte</t>
  </si>
  <si>
    <t>Betalt påmeldingsavgift</t>
  </si>
  <si>
    <t>Kommentar</t>
  </si>
  <si>
    <t>Totaler</t>
  </si>
  <si>
    <t>Antall besetninger</t>
  </si>
  <si>
    <t>Klipp
dato
2021</t>
  </si>
  <si>
    <t>Klipp
dato
2022</t>
  </si>
  <si>
    <t>Vidar Gjerdsbakk</t>
  </si>
  <si>
    <t>Tiko</t>
  </si>
  <si>
    <t>Mønnerud</t>
  </si>
  <si>
    <t>ALPAKKAHAGEN SøRUMS MARIANNE</t>
  </si>
  <si>
    <t>AMBERSUN JOEY</t>
  </si>
  <si>
    <t>ALPAKKAHAGEN SøRUMS MARI</t>
  </si>
  <si>
    <t>IRIS</t>
  </si>
  <si>
    <t>EP CAMBRIDGE TIERCE</t>
  </si>
  <si>
    <t>MADONNA</t>
  </si>
  <si>
    <t>NORVETIAS DAHLIA</t>
  </si>
  <si>
    <t>RA NIGHT STORM</t>
  </si>
  <si>
    <t>RA SERINE</t>
  </si>
  <si>
    <t>TIKOS BANDIT</t>
  </si>
  <si>
    <t>TIKOS PEDRO</t>
  </si>
  <si>
    <t>TIKOS LUNA</t>
  </si>
  <si>
    <t>NC OAKENSHIELD</t>
  </si>
  <si>
    <t>A PACA FUNS INCEPTION</t>
  </si>
  <si>
    <t>NC MARTIKA</t>
  </si>
  <si>
    <t>TIKOS JACK</t>
  </si>
  <si>
    <t>MAKRIDA ALPAKKA RåNåS PRINSEN</t>
  </si>
  <si>
    <t>NITTEDALS MINA</t>
  </si>
  <si>
    <t>TIKOS NIKKO</t>
  </si>
  <si>
    <t>ANKALTERUD OTTO</t>
  </si>
  <si>
    <t>NORVETIAS HVITVEIS</t>
  </si>
  <si>
    <t>TIKOS NUALA</t>
  </si>
  <si>
    <t>WATERS EDGE LIGHTNING BOLT</t>
  </si>
  <si>
    <t>TIKOS EVITA</t>
  </si>
  <si>
    <t>TIKOS MARTIN</t>
  </si>
  <si>
    <t>TIKOS CASPER</t>
  </si>
  <si>
    <t>NORVETIAS LEONARDO</t>
  </si>
  <si>
    <t>TIKOS MIRABELLE</t>
  </si>
  <si>
    <t>SøRFLAENS HEDDA</t>
  </si>
  <si>
    <t>SøRFLAENS EVITA</t>
  </si>
  <si>
    <t>Mønnerud Alpakka</t>
  </si>
  <si>
    <t>MøNNERøD ALPAKKAS ASTRID</t>
  </si>
  <si>
    <t>GILT EDGE GOLD RUSH (NZ)</t>
  </si>
  <si>
    <t>STEINFOSS ALPAKKAS DETSIKA</t>
  </si>
  <si>
    <t>ALPAKKA NORGES ENDURANCE</t>
  </si>
  <si>
    <t>CAMBRIDGE EQUTITY</t>
  </si>
  <si>
    <t>Steinfoss Alpakka</t>
  </si>
  <si>
    <t>STEINFOSS ALPAKKAS MIKKELI</t>
  </si>
  <si>
    <t>ALPAKKA NORGE EDVARDO</t>
  </si>
  <si>
    <t>AH TIRIL MILLE-MATHEADOTTER</t>
  </si>
  <si>
    <t>ENGHAUGEN MARIUS</t>
  </si>
  <si>
    <t>ALPAKKA HAVER MILLE MATHEA</t>
  </si>
  <si>
    <t>Haver alpakka</t>
  </si>
  <si>
    <t>AH TOM CECILIESON</t>
  </si>
  <si>
    <t>AL CECILIE</t>
  </si>
  <si>
    <t>ALPAKKAHAGEN NANSEN</t>
  </si>
  <si>
    <t>SKOGENS NATHALIE</t>
  </si>
  <si>
    <t>Alpakkahagen</t>
  </si>
  <si>
    <t>Sørum Alpakkafarm</t>
  </si>
  <si>
    <t>SAF ABELONE</t>
  </si>
  <si>
    <t>SAF DIANA</t>
  </si>
  <si>
    <t>ALPAKKAHAGEN CHRISTIANO</t>
  </si>
  <si>
    <t>ALPAKKAHAGEN SøRUMS SOFIE</t>
  </si>
  <si>
    <t>ALPAKKAHAGEN AMALIE</t>
  </si>
  <si>
    <t>ALPAKKAHAGEN SøRUMS TURID</t>
  </si>
  <si>
    <t>ALPAKKAHAGEN OLINE</t>
  </si>
  <si>
    <t>SKOGENS OLGA</t>
  </si>
  <si>
    <t>ALPAKKAHAGEN VEGA</t>
  </si>
  <si>
    <t>CAMBRIDGE BLOCKBUSTER</t>
  </si>
  <si>
    <t>ENGHAUGEN GUNVOR</t>
  </si>
  <si>
    <t>ALPAKKAHAGEN CHRISTOPHER DEPP</t>
  </si>
  <si>
    <t>CCNF NAZARETH</t>
  </si>
  <si>
    <t>AMBERSUN SIGNE</t>
  </si>
  <si>
    <t>ALPAKKAHAGEN MAXIMO</t>
  </si>
  <si>
    <t>ALPAKKAHAGEN SøRUMS TINA</t>
  </si>
  <si>
    <t>ALPAKKAHAGEN JOHANNES</t>
  </si>
  <si>
    <t>XANADU P. RESOLUTE</t>
  </si>
  <si>
    <t>SNOW DIAMOND PELIZA</t>
  </si>
  <si>
    <t>NITTEDALS LUCIFER</t>
  </si>
  <si>
    <t>ALPACAJOY OBSIDIAN</t>
  </si>
  <si>
    <t>ALPAKKA BROMMA DANCER</t>
  </si>
  <si>
    <t>ØYSLEBø TEODOR</t>
  </si>
  <si>
    <t>NORVETIAS MILO</t>
  </si>
  <si>
    <t>AOS ZORAITA 684 TL</t>
  </si>
  <si>
    <t>ALPAKKA SYLTøYS FIREBALL</t>
  </si>
  <si>
    <t>Alpakka Syltøy</t>
  </si>
  <si>
    <t>TøNSBERGS EZRA</t>
  </si>
  <si>
    <t>ALPACAJOY EZINNE</t>
  </si>
  <si>
    <t>Tønsbergs Alpakka</t>
  </si>
  <si>
    <t>TøNSBERGS KENTUCKY</t>
  </si>
  <si>
    <t>ENGENS ODIN</t>
  </si>
  <si>
    <t>ALPACAJOY HIMALAYA</t>
  </si>
  <si>
    <t>TøNSBERGS SMASH</t>
  </si>
  <si>
    <t>CCNF MARIELLA</t>
  </si>
  <si>
    <t>TøNSBERGS CORONA</t>
  </si>
  <si>
    <t>TøNSBERGS LOTUS</t>
  </si>
  <si>
    <t>ALPACAJOY DON QUIJOTE</t>
  </si>
  <si>
    <t>ALPACAJOY DENALI</t>
  </si>
  <si>
    <t>TøNSBERGS ADMIRAL</t>
  </si>
  <si>
    <t>TøNSBERGS ESPERANZA</t>
  </si>
  <si>
    <t>TøNSBERGS QUEENBERRY</t>
  </si>
  <si>
    <t>ALPACAJOY HUCKLEBERRY FINN</t>
  </si>
  <si>
    <t>ALPACAJOY CLOUDBERRY</t>
  </si>
  <si>
    <t>NILSSTUA CHARLIE</t>
  </si>
  <si>
    <t>RA ROSALIN</t>
  </si>
  <si>
    <t>Nilsstua alpakka</t>
  </si>
  <si>
    <t>SøRFLAENS IDAR</t>
  </si>
  <si>
    <t>SøRFLAENS EVELYN</t>
  </si>
  <si>
    <t>NC JOHNNY B GOOD</t>
  </si>
  <si>
    <t>SPA ALPACAS ADIRONDACK</t>
  </si>
  <si>
    <t>ALPAKKAHAGEN MARIUS</t>
  </si>
  <si>
    <t>SøRFLAENS IVER</t>
  </si>
  <si>
    <t>WAINUI HEIGHTS PANEA</t>
  </si>
  <si>
    <t>LUNDEGåRDS SILVIA</t>
  </si>
  <si>
    <t>AMBERSUN LION HEART ET</t>
  </si>
  <si>
    <t>AMBERSUN QUEEN SONJA</t>
  </si>
  <si>
    <t>Lundegård alpakka</t>
  </si>
  <si>
    <t>LUNDEGåRDS CHARLIE</t>
  </si>
  <si>
    <t>NITTEDALS SPINNER</t>
  </si>
  <si>
    <t>AMBERSUN COLCA</t>
  </si>
  <si>
    <t>LUNDEGåRDS CHAPLIN</t>
  </si>
  <si>
    <t>AMBERSUN CHANEL</t>
  </si>
  <si>
    <t>ALPAKKA GAUSDAL BERGSENG GRAZIANO</t>
  </si>
  <si>
    <t>ALPAKKA GAUSDAL BERGSENG AUGUSTIN</t>
  </si>
  <si>
    <t>ALPAKKA GAUSDAL BERGSENG CARMEN</t>
  </si>
  <si>
    <t>Alpakka Gausdal Bergseng</t>
  </si>
  <si>
    <t>ALPAKKA GAUSDAL BERGSENG MORRIS</t>
  </si>
  <si>
    <t>ALPAKKA GAUSDAL BERGSENG ADRIANA</t>
  </si>
  <si>
    <t>ALPAKKA GAUSDAL BERGSENG CORONA</t>
  </si>
  <si>
    <t>AMBERSUN PURE ADRENALIN</t>
  </si>
  <si>
    <t>ALPAKKA GAUSDAL BERGSENG JEWEL</t>
  </si>
  <si>
    <t>ALPAKKA GAUSDAL BERGSENG BEATRIZ</t>
  </si>
  <si>
    <t>ALPACAJOY BELLISSIMO</t>
  </si>
  <si>
    <t>ALPACAJOY VIOLETTA VALERY</t>
  </si>
  <si>
    <t>ALPAKKA GAUSDAL BERGSENG ECUADOR</t>
  </si>
  <si>
    <t>ALPAKKA GAUSDAL BERGSENG RONALDO</t>
  </si>
  <si>
    <t>ALPAKKA GAUSDAL BERGSENG ANDREW</t>
  </si>
  <si>
    <t>ALPAKKA GAUSDAL BERGSENG MANAROLA</t>
  </si>
  <si>
    <t>MIDT-TJORE'S TIMMY</t>
  </si>
  <si>
    <t>SøRFLAENS FABIAN</t>
  </si>
  <si>
    <t>RA SOLVEIG</t>
  </si>
  <si>
    <t>Midt-Tjore gård</t>
  </si>
  <si>
    <t>LILLE FANNY</t>
  </si>
  <si>
    <t>LILLE ALEX</t>
  </si>
  <si>
    <t>BOZEDOWN STYLISTIC</t>
  </si>
  <si>
    <t>MIDT-TJORE'S ALMA</t>
  </si>
  <si>
    <t>RA ALFRED</t>
  </si>
  <si>
    <t>LILLE ELIXIR</t>
  </si>
  <si>
    <t>CCNF HYPERION</t>
  </si>
  <si>
    <t>LILLE ALMA</t>
  </si>
  <si>
    <t>Lille Alpakka</t>
  </si>
  <si>
    <t>LILLE HANS</t>
  </si>
  <si>
    <t>BOZEDOWN TRADITION</t>
  </si>
  <si>
    <t>LILLE DUCHESS</t>
  </si>
  <si>
    <t>Alpakka Fyresdal</t>
  </si>
  <si>
    <t>ALFYR HAZELNUT TREASURE</t>
  </si>
  <si>
    <t>LUNDEGåRDS MATHIAS</t>
  </si>
  <si>
    <t>ALFYR TIRIL</t>
  </si>
  <si>
    <t>ALFYR TERRIFIC BLUEJACK</t>
  </si>
  <si>
    <t>ALPAKKA BROMMA TRIXIANE</t>
  </si>
  <si>
    <t>TIKOS JOKER</t>
  </si>
  <si>
    <t>NITTEDALS MOCCA</t>
  </si>
  <si>
    <t>ALPAKKA SKåBU FRODO</t>
  </si>
  <si>
    <t>ALPAKKA NORGE FRENZITY</t>
  </si>
  <si>
    <t>Alpakka Skåbu</t>
  </si>
  <si>
    <t>ALPAKKA BROMMA POPPY</t>
  </si>
  <si>
    <t>ALPAKKA BROMMA PIPPA</t>
  </si>
  <si>
    <t>ALPAKKA SKåBU CHRISTIANO RONALDO</t>
  </si>
  <si>
    <t>EP CAMBRIDGE THE INVESTOR (ET)</t>
  </si>
  <si>
    <t>ALPAKKA SKåBU COPACABANA</t>
  </si>
  <si>
    <t>INCA FLAGSHIP</t>
  </si>
  <si>
    <t>ALPAKKA SIGDALS ISABELLE</t>
  </si>
  <si>
    <t>Alpakka Sigdal</t>
  </si>
  <si>
    <t>ALPAKKA SIGDALS INCA</t>
  </si>
  <si>
    <t>ALPAKKA SIGDALS EMILIE</t>
  </si>
  <si>
    <t>ALPAKKA SIGDALS FREIA</t>
  </si>
  <si>
    <t>HOUGHTON DAMIAN</t>
  </si>
  <si>
    <t>ALPAKKA SIGDALS FREDRIKKE</t>
  </si>
  <si>
    <t>ALPAKKA SIGDALS DINA</t>
  </si>
  <si>
    <t>ALPAKKA SIGDALS CAROLINE</t>
  </si>
  <si>
    <t>ALPAKKA SIGDALS VITA</t>
  </si>
  <si>
    <t>ALPAKKA SIGDALS EVITA</t>
  </si>
  <si>
    <t>ALPAKKA SIGDALS JOHANNA</t>
  </si>
  <si>
    <t>ALPAKKA SIGDALS TULLEMOR</t>
  </si>
  <si>
    <t>ALPAKKA SIGDALS TAMARA</t>
  </si>
  <si>
    <t>ALPAKKA SIGDALS MONSEN</t>
  </si>
  <si>
    <t>ALPAKKA SIGDALS GUSTAV</t>
  </si>
  <si>
    <t>ALPAKKA SIGDALS GABRIELLA</t>
  </si>
  <si>
    <t>ALPAKKA SIGDALS DORTHE</t>
  </si>
  <si>
    <t>ALPAKKA SIGDALS VIVIAN</t>
  </si>
  <si>
    <t>ALPAKKA SIGDALS VALENTINO</t>
  </si>
  <si>
    <t>ALPAKKA SIGDALS VISTA</t>
  </si>
  <si>
    <t>ALPAKKA SIGDALS FERGUSSON</t>
  </si>
  <si>
    <t>INCA FLOSSY</t>
  </si>
  <si>
    <t>FlatnerStore Alpakka</t>
  </si>
  <si>
    <t>FERDINAND</t>
  </si>
  <si>
    <t>TIANA</t>
  </si>
  <si>
    <t>HERMèS</t>
  </si>
  <si>
    <t>ALPAKKA SIGDALS FRIDA</t>
  </si>
  <si>
    <t>CELIA</t>
  </si>
  <si>
    <t>ALPAKKA SIGDALS FAY</t>
  </si>
  <si>
    <t>AMBERSUN PLUTO</t>
  </si>
  <si>
    <t>BELLE</t>
  </si>
  <si>
    <t>ALPAKKA SIGDALS RONJA</t>
  </si>
  <si>
    <t>ØYSLEBø TRIXI</t>
  </si>
  <si>
    <t>ØYSLEBø ILONA</t>
  </si>
  <si>
    <t>Øyslebø alpakka</t>
  </si>
  <si>
    <t>ALPAKKA BROMMA FLORENCIA</t>
  </si>
  <si>
    <t>INCA FIRELIGHT</t>
  </si>
  <si>
    <t>CCNF TRAVIATA</t>
  </si>
  <si>
    <t>Alpacajoy of Norway</t>
  </si>
  <si>
    <t>ALPACAJOY STARDUST</t>
  </si>
  <si>
    <t>ALPACAJOY EPIPHANY</t>
  </si>
  <si>
    <t>ALPAKKA NORGE MALICITY</t>
  </si>
  <si>
    <t>ALPAKKA NORGE FALICITY</t>
  </si>
  <si>
    <t>Alpakka Norge</t>
  </si>
  <si>
    <t>ALPAKKA NORGE LAURITA</t>
  </si>
  <si>
    <t>ALPAKKA NORGE LASSITER</t>
  </si>
  <si>
    <t>ALPAKKA NORGE IRMELIN</t>
  </si>
  <si>
    <t>ALPAKKA NORGE KASTANJE</t>
  </si>
  <si>
    <t>ALPAKKA NORGE DESIREE</t>
  </si>
  <si>
    <t>OA TINO MARCADO</t>
  </si>
  <si>
    <t>NC TEXAS ENERGIZER</t>
  </si>
  <si>
    <t>Oddan Alpakka</t>
  </si>
  <si>
    <t>ALPACAJOY Y-KING</t>
  </si>
  <si>
    <t>ALPAKKA SYLTøYS TEQUILA</t>
  </si>
  <si>
    <t>OTHELIES ELLIOT</t>
  </si>
  <si>
    <t>OTHELIES EL NINO</t>
  </si>
  <si>
    <t>RAPSON ESTATE FARRIDA</t>
  </si>
  <si>
    <t>High North Alpaca</t>
  </si>
  <si>
    <t>AL DORA WILHELMINE</t>
  </si>
  <si>
    <t>AL DEA PHETRINE</t>
  </si>
  <si>
    <t>Alpakka Lista</t>
  </si>
  <si>
    <t>AL JUNE ALETTE</t>
  </si>
  <si>
    <t>AL JUNI OTTELIA</t>
  </si>
  <si>
    <t>AL DAMIANO DAVID</t>
  </si>
  <si>
    <t>AL DALLA DORTHEA</t>
  </si>
  <si>
    <t>AL CRISTOFFER</t>
  </si>
  <si>
    <t>ALPAKKA NORGE GANDO</t>
  </si>
  <si>
    <t>AL CICI JOSEFINE</t>
  </si>
  <si>
    <t>AL DANICA CESS</t>
  </si>
  <si>
    <t>AMBERSUN ANNABELLA</t>
  </si>
  <si>
    <t>Alpakka Enghaugen / Ambersun Alpacas</t>
  </si>
  <si>
    <t>ENGHAUGEN CRISPINA</t>
  </si>
  <si>
    <t>Alpakka Enghaugen</t>
  </si>
  <si>
    <t>AMBERSUN GRACEFUL FENNA</t>
  </si>
  <si>
    <t>AMBERSUN RHIA</t>
  </si>
  <si>
    <t>AMBERSUN SILVIA</t>
  </si>
  <si>
    <t>AMBERSUN TAMARA</t>
  </si>
  <si>
    <t>AMBERSUN ANNIE GET YOUR GUN BB</t>
  </si>
  <si>
    <t>ENGHAUGEN CRISTABELLA BB</t>
  </si>
  <si>
    <t>AMBERSUN GRACIANA PA</t>
  </si>
  <si>
    <t>AMBERSUN RHICO BB</t>
  </si>
  <si>
    <t>AMBERSUN SILVER BB</t>
  </si>
  <si>
    <t>AMBERSUN TAMI PA</t>
  </si>
  <si>
    <t>AMBERSUN TOMMY BB</t>
  </si>
  <si>
    <t>ALPACAJOY RIGOLETTO</t>
  </si>
  <si>
    <t>Steinfoss</t>
  </si>
  <si>
    <t>Haver</t>
  </si>
  <si>
    <t>Norvetia</t>
  </si>
  <si>
    <t>Syltøy</t>
  </si>
  <si>
    <t>Tønsbergs</t>
  </si>
  <si>
    <t>Nilsstua</t>
  </si>
  <si>
    <t>Lundegård</t>
  </si>
  <si>
    <t>AGB</t>
  </si>
  <si>
    <t>Midt-Tjore</t>
  </si>
  <si>
    <t>Lille</t>
  </si>
  <si>
    <t>Fyresdal</t>
  </si>
  <si>
    <t>Skåbu</t>
  </si>
  <si>
    <t>Sigdal</t>
  </si>
  <si>
    <t>Flatner</t>
  </si>
  <si>
    <t>Øyslebø</t>
  </si>
  <si>
    <t>Alpacajoy</t>
  </si>
  <si>
    <t>Oddan</t>
  </si>
  <si>
    <t>High North</t>
  </si>
  <si>
    <t>Lista</t>
  </si>
  <si>
    <t>Enghaugen</t>
  </si>
  <si>
    <t>ALPACAJOY DAVID COPPERFIELD</t>
  </si>
  <si>
    <t>SUNNYHILL'S CONOPA'S LEZLEE</t>
  </si>
  <si>
    <t>ALPAKKA SIGDALS SINA</t>
  </si>
  <si>
    <t>ALPAKKA SIGDALS RASMUS</t>
  </si>
  <si>
    <t>ALPAKKA SIGDALS INDI</t>
  </si>
  <si>
    <t>FAIR-LANE RIVIERA</t>
  </si>
  <si>
    <t>AL PAKINO</t>
  </si>
  <si>
    <t>Alpakka Frøya</t>
  </si>
  <si>
    <t>A</t>
  </si>
  <si>
    <t>B</t>
  </si>
  <si>
    <t>Ch Lys</t>
  </si>
  <si>
    <t>Res. Ch Hvit</t>
  </si>
  <si>
    <t>Res. Ch Lys</t>
  </si>
  <si>
    <t>Ch Fawn</t>
  </si>
  <si>
    <t>Ch Brun</t>
  </si>
  <si>
    <t>Ch Svart</t>
  </si>
  <si>
    <t>Res. Ch Fawn</t>
  </si>
  <si>
    <t>Res. Ch Brun</t>
  </si>
  <si>
    <t>Res. Ch Svart</t>
  </si>
  <si>
    <t>Dommers fav.</t>
  </si>
  <si>
    <t>Ch Hvit
Supreme Ch</t>
  </si>
  <si>
    <t>DEN NORSKE ALPAKKAFORENING - RESULTATLISTE FIBERUTSTILLING 2022 - STAVANGER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</si>
</sst>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79D8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E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14" fontId="2" fillId="0" borderId="0" xfId="0" applyNumberFormat="1" applyFont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14" fontId="0" fillId="0" borderId="3" xfId="0" applyNumberFormat="1" applyBorder="1"/>
    <xf numFmtId="0" fontId="4" fillId="2" borderId="3" xfId="0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wrapText="1"/>
    </xf>
    <xf numFmtId="164" fontId="5" fillId="2" borderId="3" xfId="0" applyNumberFormat="1" applyFont="1" applyFill="1" applyBorder="1"/>
    <xf numFmtId="1" fontId="5" fillId="2" borderId="3" xfId="0" applyNumberFormat="1" applyFont="1" applyFill="1" applyBorder="1"/>
    <xf numFmtId="0" fontId="6" fillId="0" borderId="3" xfId="0" applyFont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4" fontId="6" fillId="0" borderId="3" xfId="0" applyNumberFormat="1" applyFont="1" applyBorder="1"/>
    <xf numFmtId="1" fontId="7" fillId="2" borderId="3" xfId="0" applyNumberFormat="1" applyFont="1" applyFill="1" applyBorder="1"/>
    <xf numFmtId="2" fontId="5" fillId="2" borderId="3" xfId="0" applyNumberFormat="1" applyFont="1" applyFill="1" applyBorder="1"/>
    <xf numFmtId="0" fontId="0" fillId="3" borderId="3" xfId="0" applyFill="1" applyBorder="1"/>
    <xf numFmtId="0" fontId="5" fillId="3" borderId="3" xfId="0" applyFont="1" applyFill="1" applyBorder="1"/>
    <xf numFmtId="164" fontId="5" fillId="3" borderId="3" xfId="0" applyNumberFormat="1" applyFont="1" applyFill="1" applyBorder="1"/>
    <xf numFmtId="14" fontId="0" fillId="3" borderId="3" xfId="0" applyNumberFormat="1" applyFill="1" applyBorder="1"/>
    <xf numFmtId="1" fontId="5" fillId="3" borderId="3" xfId="0" applyNumberFormat="1" applyFont="1" applyFill="1" applyBorder="1"/>
    <xf numFmtId="0" fontId="0" fillId="4" borderId="3" xfId="0" applyFill="1" applyBorder="1"/>
    <xf numFmtId="0" fontId="5" fillId="4" borderId="3" xfId="0" applyFont="1" applyFill="1" applyBorder="1"/>
    <xf numFmtId="164" fontId="5" fillId="4" borderId="3" xfId="0" applyNumberFormat="1" applyFont="1" applyFill="1" applyBorder="1"/>
    <xf numFmtId="14" fontId="0" fillId="4" borderId="3" xfId="0" applyNumberFormat="1" applyFill="1" applyBorder="1"/>
    <xf numFmtId="1" fontId="5" fillId="4" borderId="3" xfId="0" applyNumberFormat="1" applyFont="1" applyFill="1" applyBorder="1"/>
    <xf numFmtId="0" fontId="6" fillId="4" borderId="3" xfId="0" applyFont="1" applyFill="1" applyBorder="1"/>
    <xf numFmtId="0" fontId="0" fillId="5" borderId="3" xfId="0" applyFill="1" applyBorder="1"/>
    <xf numFmtId="0" fontId="5" fillId="5" borderId="3" xfId="0" applyFont="1" applyFill="1" applyBorder="1"/>
    <xf numFmtId="164" fontId="5" fillId="5" borderId="3" xfId="0" applyNumberFormat="1" applyFont="1" applyFill="1" applyBorder="1"/>
    <xf numFmtId="14" fontId="0" fillId="5" borderId="3" xfId="0" applyNumberFormat="1" applyFill="1" applyBorder="1"/>
    <xf numFmtId="1" fontId="5" fillId="5" borderId="3" xfId="0" applyNumberFormat="1" applyFont="1" applyFill="1" applyBorder="1"/>
    <xf numFmtId="0" fontId="0" fillId="6" borderId="3" xfId="0" applyFill="1" applyBorder="1"/>
    <xf numFmtId="0" fontId="5" fillId="6" borderId="3" xfId="0" applyFont="1" applyFill="1" applyBorder="1"/>
    <xf numFmtId="164" fontId="5" fillId="6" borderId="3" xfId="0" applyNumberFormat="1" applyFont="1" applyFill="1" applyBorder="1"/>
    <xf numFmtId="14" fontId="0" fillId="6" borderId="3" xfId="0" applyNumberFormat="1" applyFill="1" applyBorder="1"/>
    <xf numFmtId="1" fontId="5" fillId="6" borderId="3" xfId="0" applyNumberFormat="1" applyFont="1" applyFill="1" applyBorder="1"/>
    <xf numFmtId="0" fontId="0" fillId="7" borderId="3" xfId="0" applyFill="1" applyBorder="1"/>
    <xf numFmtId="0" fontId="5" fillId="7" borderId="3" xfId="0" applyFont="1" applyFill="1" applyBorder="1"/>
    <xf numFmtId="164" fontId="5" fillId="7" borderId="3" xfId="0" applyNumberFormat="1" applyFont="1" applyFill="1" applyBorder="1"/>
    <xf numFmtId="14" fontId="0" fillId="7" borderId="3" xfId="0" applyNumberFormat="1" applyFill="1" applyBorder="1"/>
    <xf numFmtId="1" fontId="5" fillId="7" borderId="3" xfId="0" applyNumberFormat="1" applyFont="1" applyFill="1" applyBorder="1"/>
    <xf numFmtId="0" fontId="0" fillId="8" borderId="3" xfId="0" applyFill="1" applyBorder="1"/>
    <xf numFmtId="0" fontId="5" fillId="8" borderId="3" xfId="0" applyFont="1" applyFill="1" applyBorder="1"/>
    <xf numFmtId="164" fontId="5" fillId="8" borderId="3" xfId="0" applyNumberFormat="1" applyFont="1" applyFill="1" applyBorder="1"/>
    <xf numFmtId="14" fontId="0" fillId="8" borderId="3" xfId="0" applyNumberFormat="1" applyFill="1" applyBorder="1"/>
    <xf numFmtId="1" fontId="5" fillId="8" borderId="3" xfId="0" applyNumberFormat="1" applyFont="1" applyFill="1" applyBorder="1"/>
    <xf numFmtId="0" fontId="0" fillId="2" borderId="3" xfId="0" applyFill="1" applyBorder="1"/>
    <xf numFmtId="14" fontId="0" fillId="2" borderId="3" xfId="0" applyNumberFormat="1" applyFill="1" applyBorder="1"/>
    <xf numFmtId="0" fontId="0" fillId="8" borderId="3" xfId="0" applyFill="1" applyBorder="1" applyAlignment="1">
      <alignment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F1E9DB"/>
      <color rgb="FFB79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6"/>
  <sheetViews>
    <sheetView tabSelected="1" topLeftCell="B1" zoomScale="110" zoomScaleNormal="110" zoomScalePageLayoutView="90" workbookViewId="0">
      <pane ySplit="2" topLeftCell="A65" activePane="bottomLeft" state="frozen"/>
      <selection activeCell="E1" sqref="E1"/>
      <selection pane="bottomLeft" activeCell="C76" sqref="C76"/>
    </sheetView>
  </sheetViews>
  <sheetFormatPr baseColWidth="10" defaultColWidth="10.88671875" defaultRowHeight="14.4" x14ac:dyDescent="0.3"/>
  <cols>
    <col min="1" max="1" width="12" style="9" bestFit="1" customWidth="1"/>
    <col min="2" max="4" width="10.88671875" style="9"/>
    <col min="5" max="5" width="9" style="9" bestFit="1" customWidth="1"/>
    <col min="6" max="6" width="6.88671875" style="9" bestFit="1" customWidth="1"/>
    <col min="7" max="7" width="14.44140625" style="16" bestFit="1" customWidth="1"/>
    <col min="8" max="8" width="19.6640625" style="16" bestFit="1" customWidth="1"/>
    <col min="9" max="9" width="10.33203125" style="16" bestFit="1" customWidth="1"/>
    <col min="10" max="10" width="35.33203125" style="9" bestFit="1" customWidth="1"/>
    <col min="11" max="13" width="10.88671875" style="9"/>
    <col min="14" max="14" width="10.88671875" style="16"/>
    <col min="15" max="15" width="10.88671875" style="9"/>
    <col min="16" max="16" width="10.88671875" style="16"/>
    <col min="17" max="17" width="25.6640625" style="9" customWidth="1"/>
    <col min="18" max="18" width="24.109375" style="9" customWidth="1"/>
    <col min="19" max="19" width="21.109375" style="9" customWidth="1"/>
    <col min="20" max="20" width="14.44140625" style="9" customWidth="1"/>
    <col min="21" max="16384" width="10.88671875" style="9"/>
  </cols>
  <sheetData>
    <row r="1" spans="1:20" ht="33.6" x14ac:dyDescent="0.65">
      <c r="A1" s="60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</row>
    <row r="2" spans="1:20" ht="43.2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5" t="s">
        <v>6</v>
      </c>
      <c r="H2" s="15" t="s">
        <v>7</v>
      </c>
      <c r="I2" s="17" t="s">
        <v>8</v>
      </c>
      <c r="J2" s="10" t="s">
        <v>9</v>
      </c>
      <c r="K2" s="11" t="s">
        <v>10</v>
      </c>
      <c r="L2" s="11" t="s">
        <v>41</v>
      </c>
      <c r="M2" s="11" t="s">
        <v>42</v>
      </c>
      <c r="N2" s="17" t="s">
        <v>11</v>
      </c>
      <c r="O2" s="11" t="s">
        <v>12</v>
      </c>
      <c r="P2" s="17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0" x14ac:dyDescent="0.3">
      <c r="B3" s="9">
        <v>2</v>
      </c>
      <c r="C3" s="9">
        <v>66</v>
      </c>
      <c r="D3" s="9">
        <v>1</v>
      </c>
      <c r="E3" s="9">
        <v>101</v>
      </c>
      <c r="G3" s="16" t="str">
        <f>IF(ISBLANK($E3),"",VLOOKUP($E3,Data!$A$2:$C$26,2,))</f>
        <v>GRÅ/ROSEGRÅ</v>
      </c>
      <c r="H3" s="16" t="str">
        <f>IF(ISBLANK($E3),"",VLOOKUP($E3,Data!$A$2:$C$26,3,))</f>
        <v xml:space="preserve">Junior 6-12 mnd </v>
      </c>
      <c r="I3" s="18">
        <f t="shared" ref="I3:I34" si="0">IF(ISBLANK(M3),"",YEARFRAC(K3,M3)*12)</f>
        <v>9.5</v>
      </c>
      <c r="J3" s="9" t="s">
        <v>55</v>
      </c>
      <c r="K3" s="14">
        <v>44395</v>
      </c>
      <c r="L3" s="14"/>
      <c r="M3" s="14">
        <v>44683</v>
      </c>
      <c r="N3" s="18">
        <f t="shared" ref="N3:N34" si="1">IF(OR(ISBLANK(L3),ISBLANK(M3)),(IF(AND(ISBLANK(L3),NOT(ISBLANK(M3)),NOT(ISBLANK(K3))),YEARFRAC(K3,M3)*12,"")),YEARFRAC(L3,M3)*12)</f>
        <v>9.5</v>
      </c>
      <c r="O3" s="9">
        <v>1190</v>
      </c>
      <c r="P3" s="19">
        <f t="shared" ref="P3:P34" si="2">IF(AND(ISBLANK(O3),N3&gt;0),"",(O3/N3)*12)</f>
        <v>1503</v>
      </c>
      <c r="Q3" s="9" t="s">
        <v>56</v>
      </c>
      <c r="R3" s="9" t="s">
        <v>57</v>
      </c>
      <c r="S3" s="9" t="s">
        <v>18</v>
      </c>
      <c r="T3" s="9">
        <v>12124</v>
      </c>
    </row>
    <row r="4" spans="1:20" x14ac:dyDescent="0.3">
      <c r="B4" s="9">
        <v>3</v>
      </c>
      <c r="C4" s="9">
        <v>59</v>
      </c>
      <c r="D4" s="9">
        <v>2</v>
      </c>
      <c r="E4" s="9">
        <v>101</v>
      </c>
      <c r="G4" s="16" t="str">
        <f>IF(ISBLANK($E4),"",VLOOKUP($E4,Data!$A$2:$C$26,2,))</f>
        <v>GRÅ/ROSEGRÅ</v>
      </c>
      <c r="H4" s="16" t="str">
        <f>IF(ISBLANK($E4),"",VLOOKUP($E4,Data!$A$2:$C$26,3,))</f>
        <v xml:space="preserve">Junior 6-12 mnd </v>
      </c>
      <c r="I4" s="18">
        <f t="shared" si="0"/>
        <v>11.1</v>
      </c>
      <c r="J4" t="s">
        <v>58</v>
      </c>
      <c r="K4" s="14">
        <v>44366</v>
      </c>
      <c r="M4" s="14">
        <v>44704</v>
      </c>
      <c r="N4" s="18">
        <f t="shared" si="1"/>
        <v>11.1</v>
      </c>
      <c r="O4" s="9">
        <v>606</v>
      </c>
      <c r="P4" s="19">
        <f t="shared" si="2"/>
        <v>655</v>
      </c>
      <c r="Q4" s="9" t="s">
        <v>59</v>
      </c>
      <c r="R4" s="9" t="s">
        <v>60</v>
      </c>
      <c r="S4" s="9" t="s">
        <v>18</v>
      </c>
      <c r="T4" s="9">
        <v>12342</v>
      </c>
    </row>
    <row r="5" spans="1:20" x14ac:dyDescent="0.3">
      <c r="B5" s="9">
        <v>1</v>
      </c>
      <c r="C5" s="9">
        <v>67</v>
      </c>
      <c r="D5" s="9">
        <v>101</v>
      </c>
      <c r="E5" s="9">
        <v>101</v>
      </c>
      <c r="G5" s="16" t="str">
        <f>IF(ISBLANK($E5),"",VLOOKUP($E5,Data!$A$2:$C$26,2,))</f>
        <v>GRÅ/ROSEGRÅ</v>
      </c>
      <c r="H5" s="16" t="str">
        <f>IF(ISBLANK($E5),"",VLOOKUP($E5,Data!$A$2:$C$26,3,))</f>
        <v xml:space="preserve">Junior 6-12 mnd </v>
      </c>
      <c r="I5" s="18">
        <f t="shared" si="0"/>
        <v>11.5</v>
      </c>
      <c r="J5" s="9" t="s">
        <v>194</v>
      </c>
      <c r="K5" s="14">
        <v>44369</v>
      </c>
      <c r="M5" s="14">
        <v>44718</v>
      </c>
      <c r="N5" s="18">
        <f t="shared" si="1"/>
        <v>11.5</v>
      </c>
      <c r="O5" s="9">
        <v>1420</v>
      </c>
      <c r="P5" s="19">
        <f t="shared" si="2"/>
        <v>1482</v>
      </c>
      <c r="Q5" s="9" t="s">
        <v>192</v>
      </c>
      <c r="R5" s="9" t="s">
        <v>195</v>
      </c>
      <c r="S5" s="9" t="s">
        <v>190</v>
      </c>
      <c r="T5" s="9">
        <v>12363</v>
      </c>
    </row>
    <row r="6" spans="1:20" s="26" customFormat="1" x14ac:dyDescent="0.3">
      <c r="A6" s="9"/>
      <c r="B6" s="9">
        <v>2</v>
      </c>
      <c r="C6" s="9">
        <v>59</v>
      </c>
      <c r="D6" s="9">
        <v>3</v>
      </c>
      <c r="E6" s="9">
        <v>102</v>
      </c>
      <c r="F6" s="9"/>
      <c r="G6" s="16" t="str">
        <f>IF(ISBLANK($E6),"",VLOOKUP($E6,Data!$A$2:$C$26,2,))</f>
        <v>GRÅ/ROSEGRÅ</v>
      </c>
      <c r="H6" s="16" t="str">
        <f>IF(ISBLANK($E6),"",VLOOKUP($E6,Data!$A$2:$C$26,3,))</f>
        <v>Ungdyr 12-24 mnd</v>
      </c>
      <c r="I6" s="18">
        <f t="shared" si="0"/>
        <v>21.4</v>
      </c>
      <c r="J6" s="9" t="s">
        <v>262</v>
      </c>
      <c r="K6" s="14">
        <v>44037</v>
      </c>
      <c r="L6" s="14">
        <v>44397</v>
      </c>
      <c r="M6" s="14">
        <v>44688</v>
      </c>
      <c r="N6" s="18">
        <f t="shared" si="1"/>
        <v>9.6</v>
      </c>
      <c r="O6" s="9">
        <v>640</v>
      </c>
      <c r="P6" s="19">
        <f t="shared" si="2"/>
        <v>800</v>
      </c>
      <c r="Q6" s="9" t="s">
        <v>263</v>
      </c>
      <c r="R6" s="9" t="s">
        <v>264</v>
      </c>
      <c r="S6" s="9" t="s">
        <v>265</v>
      </c>
      <c r="T6" s="9">
        <v>12378</v>
      </c>
    </row>
    <row r="7" spans="1:20" x14ac:dyDescent="0.3">
      <c r="B7" s="9">
        <v>1</v>
      </c>
      <c r="C7" s="9">
        <v>69</v>
      </c>
      <c r="D7" s="9">
        <v>102</v>
      </c>
      <c r="E7" s="9">
        <v>103</v>
      </c>
      <c r="G7" s="16" t="str">
        <f>IF(ISBLANK($E7),"",VLOOKUP($E7,Data!$A$2:$C$26,2,))</f>
        <v>GRÅ/ROSEGRÅ</v>
      </c>
      <c r="H7" s="16" t="str">
        <f>IF(ISBLANK($E7),"",VLOOKUP($E7,Data!$A$2:$C$26,3,))</f>
        <v>Voksen 24-48 mnd</v>
      </c>
      <c r="I7" s="18">
        <f t="shared" si="0"/>
        <v>24.3</v>
      </c>
      <c r="J7" s="9" t="s">
        <v>85</v>
      </c>
      <c r="K7" s="14">
        <v>43989</v>
      </c>
      <c r="L7" s="14">
        <v>44347</v>
      </c>
      <c r="M7" s="14">
        <v>44727</v>
      </c>
      <c r="N7" s="18">
        <f t="shared" si="1"/>
        <v>12.5</v>
      </c>
      <c r="O7" s="9">
        <v>1845</v>
      </c>
      <c r="P7" s="19">
        <f t="shared" si="2"/>
        <v>1771</v>
      </c>
      <c r="Q7" s="9" t="s">
        <v>86</v>
      </c>
      <c r="R7" s="9" t="s">
        <v>87</v>
      </c>
      <c r="S7" s="9" t="s">
        <v>88</v>
      </c>
      <c r="T7" s="9">
        <v>11923</v>
      </c>
    </row>
    <row r="8" spans="1:20" x14ac:dyDescent="0.3">
      <c r="A8" s="26" t="s">
        <v>328</v>
      </c>
      <c r="B8" s="26">
        <v>1</v>
      </c>
      <c r="C8" s="26">
        <v>76</v>
      </c>
      <c r="D8" s="26">
        <v>4</v>
      </c>
      <c r="E8" s="26">
        <v>201</v>
      </c>
      <c r="F8" s="26"/>
      <c r="G8" s="27" t="str">
        <f>IF(ISBLANK($E8),"",VLOOKUP($E8,Data!$A$2:$C$26,2,))</f>
        <v>SVART</v>
      </c>
      <c r="H8" s="27" t="str">
        <f>IF(ISBLANK($E8),"",VLOOKUP($E8,Data!$A$2:$C$26,3,))</f>
        <v xml:space="preserve">Junior 6-12 mnd </v>
      </c>
      <c r="I8" s="28">
        <f t="shared" si="0"/>
        <v>8.8000000000000007</v>
      </c>
      <c r="J8" s="26" t="s">
        <v>122</v>
      </c>
      <c r="K8" s="29">
        <v>44409</v>
      </c>
      <c r="L8" s="29"/>
      <c r="M8" s="29">
        <v>44675</v>
      </c>
      <c r="N8" s="28">
        <f t="shared" si="1"/>
        <v>8.8000000000000007</v>
      </c>
      <c r="O8" s="26">
        <v>1080</v>
      </c>
      <c r="P8" s="30">
        <f t="shared" si="2"/>
        <v>1473</v>
      </c>
      <c r="Q8" s="26" t="s">
        <v>62</v>
      </c>
      <c r="R8" s="26" t="s">
        <v>123</v>
      </c>
      <c r="S8" s="26" t="s">
        <v>124</v>
      </c>
      <c r="T8" s="26">
        <v>12320</v>
      </c>
    </row>
    <row r="9" spans="1:20" x14ac:dyDescent="0.3">
      <c r="B9" s="9">
        <v>2</v>
      </c>
      <c r="C9" s="9">
        <v>69.5</v>
      </c>
      <c r="D9" s="9">
        <v>5</v>
      </c>
      <c r="E9" s="9">
        <v>201</v>
      </c>
      <c r="G9" s="16" t="str">
        <f>IF(ISBLANK($E9),"",VLOOKUP($E9,Data!$A$2:$C$26,2,))</f>
        <v>SVART</v>
      </c>
      <c r="H9" s="16" t="str">
        <f>IF(ISBLANK($E9),"",VLOOKUP($E9,Data!$A$2:$C$26,3,))</f>
        <v xml:space="preserve">Junior 6-12 mnd </v>
      </c>
      <c r="I9" s="18">
        <f t="shared" si="0"/>
        <v>11.8</v>
      </c>
      <c r="J9" s="9" t="s">
        <v>61</v>
      </c>
      <c r="K9" s="14">
        <v>44353</v>
      </c>
      <c r="M9" s="14">
        <v>44712</v>
      </c>
      <c r="N9" s="18">
        <f t="shared" si="1"/>
        <v>11.8</v>
      </c>
      <c r="O9" s="9">
        <v>1829</v>
      </c>
      <c r="P9" s="19">
        <f t="shared" si="2"/>
        <v>1860</v>
      </c>
      <c r="Q9" s="9" t="s">
        <v>62</v>
      </c>
      <c r="R9" s="9" t="s">
        <v>63</v>
      </c>
      <c r="S9" s="9" t="s">
        <v>18</v>
      </c>
      <c r="T9" s="9">
        <v>12118</v>
      </c>
    </row>
    <row r="10" spans="1:20" x14ac:dyDescent="0.3">
      <c r="B10" s="9">
        <v>3</v>
      </c>
      <c r="C10" s="9">
        <v>59.5</v>
      </c>
      <c r="D10" s="9">
        <v>6</v>
      </c>
      <c r="E10" s="9">
        <v>201</v>
      </c>
      <c r="G10" s="16" t="str">
        <f>IF(ISBLANK($E10),"",VLOOKUP($E10,Data!$A$2:$C$26,2,))</f>
        <v>SVART</v>
      </c>
      <c r="H10" s="16" t="str">
        <f>IF(ISBLANK($E10),"",VLOOKUP($E10,Data!$A$2:$C$26,3,))</f>
        <v xml:space="preserve">Junior 6-12 mnd </v>
      </c>
      <c r="I10" s="25">
        <f t="shared" si="0"/>
        <v>11.97</v>
      </c>
      <c r="J10" s="9" t="s">
        <v>156</v>
      </c>
      <c r="K10" s="14">
        <v>44360</v>
      </c>
      <c r="L10" s="14"/>
      <c r="M10" s="14">
        <v>44724</v>
      </c>
      <c r="N10" s="18">
        <f t="shared" si="1"/>
        <v>12</v>
      </c>
      <c r="O10" s="9">
        <v>1225</v>
      </c>
      <c r="P10" s="19">
        <f t="shared" si="2"/>
        <v>1225</v>
      </c>
      <c r="Q10" s="9" t="s">
        <v>154</v>
      </c>
      <c r="R10" s="9" t="s">
        <v>157</v>
      </c>
      <c r="S10" s="9" t="s">
        <v>152</v>
      </c>
      <c r="T10" s="9">
        <v>12167</v>
      </c>
    </row>
    <row r="11" spans="1:20" x14ac:dyDescent="0.3">
      <c r="B11" s="9">
        <v>3</v>
      </c>
      <c r="C11" s="9">
        <v>66.5</v>
      </c>
      <c r="D11" s="9">
        <v>7</v>
      </c>
      <c r="E11" s="9">
        <v>202</v>
      </c>
      <c r="G11" s="16" t="str">
        <f>IF(ISBLANK($E11),"",VLOOKUP($E11,Data!$A$2:$C$26,2,))</f>
        <v>SVART</v>
      </c>
      <c r="H11" s="16" t="str">
        <f>IF(ISBLANK($E11),"",VLOOKUP($E11,Data!$A$2:$C$26,3,))</f>
        <v>Ungdyr 12-24 mnd</v>
      </c>
      <c r="I11" s="18">
        <f t="shared" si="0"/>
        <v>22.3</v>
      </c>
      <c r="J11" s="9" t="s">
        <v>114</v>
      </c>
      <c r="K11" s="14">
        <v>43997</v>
      </c>
      <c r="L11" s="14">
        <v>44303</v>
      </c>
      <c r="M11" s="14">
        <v>44675</v>
      </c>
      <c r="N11" s="18">
        <f t="shared" si="1"/>
        <v>12.2</v>
      </c>
      <c r="O11" s="9">
        <v>680</v>
      </c>
      <c r="P11" s="19">
        <f t="shared" si="2"/>
        <v>669</v>
      </c>
      <c r="Q11" s="9" t="s">
        <v>115</v>
      </c>
      <c r="R11" s="9" t="s">
        <v>116</v>
      </c>
      <c r="S11" s="9" t="s">
        <v>19</v>
      </c>
      <c r="T11" s="9">
        <v>12059</v>
      </c>
    </row>
    <row r="12" spans="1:20" x14ac:dyDescent="0.3">
      <c r="B12" s="9">
        <v>2</v>
      </c>
      <c r="C12" s="9">
        <v>69</v>
      </c>
      <c r="D12" s="9">
        <v>23</v>
      </c>
      <c r="E12" s="9">
        <v>202</v>
      </c>
      <c r="G12" s="16" t="str">
        <f>IF(ISBLANK($E12),"",VLOOKUP($E12,Data!$A$2:$C$26,2,))</f>
        <v>SVART</v>
      </c>
      <c r="H12" s="16" t="str">
        <f>IF(ISBLANK($E12),"",VLOOKUP($E12,Data!$A$2:$C$26,3,))</f>
        <v>Ungdyr 12-24 mnd</v>
      </c>
      <c r="I12" s="18">
        <f t="shared" si="0"/>
        <v>22.4</v>
      </c>
      <c r="J12" s="9" t="s">
        <v>224</v>
      </c>
      <c r="K12" s="14">
        <v>43997</v>
      </c>
      <c r="L12" s="14">
        <v>44304</v>
      </c>
      <c r="M12" s="14">
        <v>44677</v>
      </c>
      <c r="N12" s="18">
        <f t="shared" si="1"/>
        <v>12.3</v>
      </c>
      <c r="O12" s="9">
        <v>780</v>
      </c>
      <c r="P12" s="19">
        <f t="shared" si="2"/>
        <v>761</v>
      </c>
      <c r="Q12" s="9" t="s">
        <v>206</v>
      </c>
      <c r="R12" s="9" t="s">
        <v>215</v>
      </c>
      <c r="S12" s="9" t="s">
        <v>208</v>
      </c>
      <c r="T12" s="9">
        <v>12369</v>
      </c>
    </row>
    <row r="13" spans="1:20" x14ac:dyDescent="0.3">
      <c r="B13" s="9">
        <v>6</v>
      </c>
      <c r="C13" s="9">
        <v>60.5</v>
      </c>
      <c r="D13" s="9">
        <v>8</v>
      </c>
      <c r="E13" s="9">
        <v>202</v>
      </c>
      <c r="G13" s="16" t="str">
        <f>IF(ISBLANK($E13),"",VLOOKUP($E13,Data!$A$2:$C$26,2,))</f>
        <v>SVART</v>
      </c>
      <c r="H13" s="16" t="str">
        <f>IF(ISBLANK($E13),"",VLOOKUP($E13,Data!$A$2:$C$26,3,))</f>
        <v>Ungdyr 12-24 mnd</v>
      </c>
      <c r="I13" s="18">
        <f t="shared" si="0"/>
        <v>22.5</v>
      </c>
      <c r="J13" s="9" t="s">
        <v>228</v>
      </c>
      <c r="K13" s="14">
        <v>43992</v>
      </c>
      <c r="L13" s="14">
        <v>44304</v>
      </c>
      <c r="M13" s="14">
        <v>44677</v>
      </c>
      <c r="N13" s="18">
        <f t="shared" si="1"/>
        <v>12.3</v>
      </c>
      <c r="O13" s="9">
        <v>740</v>
      </c>
      <c r="P13" s="19">
        <f t="shared" si="2"/>
        <v>722</v>
      </c>
      <c r="Q13" s="9" t="s">
        <v>206</v>
      </c>
      <c r="R13" s="9" t="s">
        <v>229</v>
      </c>
      <c r="S13" s="9" t="s">
        <v>208</v>
      </c>
      <c r="T13" s="9">
        <v>12377</v>
      </c>
    </row>
    <row r="14" spans="1:20" s="20" customFormat="1" x14ac:dyDescent="0.3">
      <c r="A14" s="9"/>
      <c r="B14" s="9">
        <v>4</v>
      </c>
      <c r="C14" s="9">
        <v>64</v>
      </c>
      <c r="D14" s="9">
        <v>24</v>
      </c>
      <c r="E14" s="9">
        <v>202</v>
      </c>
      <c r="F14" s="9"/>
      <c r="G14" s="16" t="str">
        <f>IF(ISBLANK($E14),"",VLOOKUP($E14,Data!$A$2:$C$26,2,))</f>
        <v>SVART</v>
      </c>
      <c r="H14" s="16" t="str">
        <f>IF(ISBLANK($E14),"",VLOOKUP($E14,Data!$A$2:$C$26,3,))</f>
        <v>Ungdyr 12-24 mnd</v>
      </c>
      <c r="I14" s="18">
        <f t="shared" si="0"/>
        <v>22.6</v>
      </c>
      <c r="J14" s="9" t="s">
        <v>225</v>
      </c>
      <c r="K14" s="14">
        <v>43991</v>
      </c>
      <c r="L14" s="14">
        <v>44304</v>
      </c>
      <c r="M14" s="14">
        <v>44677</v>
      </c>
      <c r="N14" s="18">
        <f t="shared" si="1"/>
        <v>12.3</v>
      </c>
      <c r="O14" s="9">
        <v>740</v>
      </c>
      <c r="P14" s="19">
        <f t="shared" si="2"/>
        <v>722</v>
      </c>
      <c r="Q14" s="9" t="s">
        <v>206</v>
      </c>
      <c r="R14" s="9" t="s">
        <v>217</v>
      </c>
      <c r="S14" s="9" t="s">
        <v>208</v>
      </c>
      <c r="T14" s="9">
        <v>12373</v>
      </c>
    </row>
    <row r="15" spans="1:20" x14ac:dyDescent="0.3">
      <c r="C15" s="9">
        <v>59</v>
      </c>
      <c r="D15" s="9">
        <v>9</v>
      </c>
      <c r="E15" s="9">
        <v>202</v>
      </c>
      <c r="G15" s="16" t="str">
        <f>IF(ISBLANK($E15),"",VLOOKUP($E15,Data!$A$2:$C$26,2,))</f>
        <v>SVART</v>
      </c>
      <c r="H15" s="16" t="str">
        <f>IF(ISBLANK($E15),"",VLOOKUP($E15,Data!$A$2:$C$26,3,))</f>
        <v>Ungdyr 12-24 mnd</v>
      </c>
      <c r="I15" s="18">
        <f t="shared" si="0"/>
        <v>22.8</v>
      </c>
      <c r="J15" s="9" t="s">
        <v>226</v>
      </c>
      <c r="K15" s="14">
        <v>43983</v>
      </c>
      <c r="L15" s="14">
        <v>44304</v>
      </c>
      <c r="M15" s="14">
        <v>44677</v>
      </c>
      <c r="N15" s="18">
        <f t="shared" si="1"/>
        <v>12.3</v>
      </c>
      <c r="O15" s="9">
        <v>980</v>
      </c>
      <c r="P15" s="19">
        <f t="shared" si="2"/>
        <v>956</v>
      </c>
      <c r="Q15" s="9" t="s">
        <v>206</v>
      </c>
      <c r="R15" s="9" t="s">
        <v>227</v>
      </c>
      <c r="S15" s="9" t="s">
        <v>208</v>
      </c>
      <c r="T15" s="9">
        <v>12376</v>
      </c>
    </row>
    <row r="16" spans="1:20" x14ac:dyDescent="0.3">
      <c r="B16" s="9">
        <v>1</v>
      </c>
      <c r="C16" s="9">
        <v>72.5</v>
      </c>
      <c r="D16" s="9">
        <v>10</v>
      </c>
      <c r="E16" s="9">
        <v>202</v>
      </c>
      <c r="G16" s="16" t="str">
        <f>IF(ISBLANK($E16),"",VLOOKUP($E16,Data!$A$2:$C$26,2,))</f>
        <v>SVART</v>
      </c>
      <c r="H16" s="16" t="str">
        <f>IF(ISBLANK($E16),"",VLOOKUP($E16,Data!$A$2:$C$26,3,))</f>
        <v>Ungdyr 12-24 mnd</v>
      </c>
      <c r="I16" s="18">
        <f t="shared" si="0"/>
        <v>22.9</v>
      </c>
      <c r="J16" s="9" t="s">
        <v>209</v>
      </c>
      <c r="K16" s="14">
        <v>43980</v>
      </c>
      <c r="L16" s="14">
        <v>44304</v>
      </c>
      <c r="M16" s="14">
        <v>44677</v>
      </c>
      <c r="N16" s="18">
        <f t="shared" si="1"/>
        <v>12.3</v>
      </c>
      <c r="O16" s="9">
        <v>1140</v>
      </c>
      <c r="P16" s="19">
        <f t="shared" si="2"/>
        <v>1112</v>
      </c>
      <c r="Q16" s="9" t="s">
        <v>206</v>
      </c>
      <c r="R16" s="9" t="s">
        <v>207</v>
      </c>
      <c r="S16" s="9" t="s">
        <v>208</v>
      </c>
      <c r="T16" s="9">
        <v>12374</v>
      </c>
    </row>
    <row r="17" spans="1:20" s="26" customFormat="1" x14ac:dyDescent="0.3">
      <c r="A17" s="9"/>
      <c r="B17" s="9">
        <v>5</v>
      </c>
      <c r="C17" s="9">
        <v>62</v>
      </c>
      <c r="D17" s="9">
        <v>11</v>
      </c>
      <c r="E17" s="9">
        <v>202</v>
      </c>
      <c r="F17" s="9"/>
      <c r="G17" s="16" t="str">
        <f>IF(ISBLANK($E17),"",VLOOKUP($E17,Data!$A$2:$C$26,2,))</f>
        <v>SVART</v>
      </c>
      <c r="H17" s="16" t="str">
        <f>IF(ISBLANK($E17),"",VLOOKUP($E17,Data!$A$2:$C$26,3,))</f>
        <v>Ungdyr 12-24 mnd</v>
      </c>
      <c r="I17" s="18">
        <f t="shared" si="0"/>
        <v>23.9</v>
      </c>
      <c r="J17" s="9" t="s">
        <v>243</v>
      </c>
      <c r="K17" s="14">
        <v>43981</v>
      </c>
      <c r="L17" s="14">
        <v>44344</v>
      </c>
      <c r="M17" s="14">
        <v>44709</v>
      </c>
      <c r="N17" s="18">
        <f t="shared" si="1"/>
        <v>12</v>
      </c>
      <c r="O17" s="9">
        <v>840</v>
      </c>
      <c r="P17" s="19">
        <f t="shared" si="2"/>
        <v>840</v>
      </c>
      <c r="Q17" s="9" t="s">
        <v>206</v>
      </c>
      <c r="R17" s="9" t="s">
        <v>244</v>
      </c>
      <c r="S17" s="9" t="s">
        <v>242</v>
      </c>
      <c r="T17" s="9">
        <v>11847</v>
      </c>
    </row>
    <row r="18" spans="1:20" x14ac:dyDescent="0.3">
      <c r="A18" s="20"/>
      <c r="B18" s="20"/>
      <c r="C18" s="20"/>
      <c r="D18" s="20">
        <v>12</v>
      </c>
      <c r="E18" s="20">
        <v>203</v>
      </c>
      <c r="F18" s="20"/>
      <c r="G18" s="21" t="str">
        <f>IF(ISBLANK($E18),"",VLOOKUP($E18,Data!$A$2:$C$26,2,))</f>
        <v>SVART</v>
      </c>
      <c r="H18" s="21" t="str">
        <f>IF(ISBLANK($E18),"",VLOOKUP($E18,Data!$A$2:$C$26,3,))</f>
        <v>Voksen 24-48 mnd</v>
      </c>
      <c r="I18" s="22">
        <f t="shared" si="0"/>
        <v>32.1</v>
      </c>
      <c r="J18" s="20" t="s">
        <v>118</v>
      </c>
      <c r="K18" s="23">
        <v>43698</v>
      </c>
      <c r="L18" s="23">
        <v>44307</v>
      </c>
      <c r="M18" s="23">
        <v>44676</v>
      </c>
      <c r="N18" s="22">
        <f t="shared" si="1"/>
        <v>12.1</v>
      </c>
      <c r="O18" s="20"/>
      <c r="P18" s="24" t="str">
        <f t="shared" si="2"/>
        <v/>
      </c>
      <c r="Q18" s="20" t="s">
        <v>117</v>
      </c>
      <c r="R18" s="20" t="s">
        <v>119</v>
      </c>
      <c r="S18" s="20" t="s">
        <v>19</v>
      </c>
      <c r="T18" s="20">
        <v>12038</v>
      </c>
    </row>
    <row r="19" spans="1:20" x14ac:dyDescent="0.3">
      <c r="B19" s="9">
        <v>2</v>
      </c>
      <c r="C19" s="9">
        <v>72</v>
      </c>
      <c r="D19" s="9">
        <v>13</v>
      </c>
      <c r="E19" s="9">
        <v>203</v>
      </c>
      <c r="G19" s="16" t="str">
        <f>IF(ISBLANK($E19),"",VLOOKUP($E19,Data!$A$2:$C$26,2,))</f>
        <v>SVART</v>
      </c>
      <c r="H19" s="16" t="str">
        <f>IF(ISBLANK($E19),"",VLOOKUP($E19,Data!$A$2:$C$26,3,))</f>
        <v>Voksen 24-48 mnd</v>
      </c>
      <c r="I19" s="18">
        <f t="shared" si="0"/>
        <v>34.799999999999997</v>
      </c>
      <c r="J19" s="9" t="s">
        <v>219</v>
      </c>
      <c r="K19" s="14">
        <v>43618</v>
      </c>
      <c r="L19" s="14">
        <v>44304</v>
      </c>
      <c r="M19" s="14">
        <v>44677</v>
      </c>
      <c r="N19" s="18">
        <f t="shared" si="1"/>
        <v>12.3</v>
      </c>
      <c r="O19" s="9">
        <v>1060</v>
      </c>
      <c r="P19" s="19">
        <f t="shared" si="2"/>
        <v>1034</v>
      </c>
      <c r="Q19" s="9" t="s">
        <v>206</v>
      </c>
      <c r="R19" s="9" t="s">
        <v>220</v>
      </c>
      <c r="S19" s="9" t="s">
        <v>208</v>
      </c>
      <c r="T19" s="9">
        <v>12375</v>
      </c>
    </row>
    <row r="20" spans="1:20" x14ac:dyDescent="0.3">
      <c r="B20" s="9">
        <v>3</v>
      </c>
      <c r="C20" s="9">
        <v>60.5</v>
      </c>
      <c r="D20" s="9">
        <v>14</v>
      </c>
      <c r="E20" s="9">
        <v>203</v>
      </c>
      <c r="G20" s="16" t="str">
        <f>IF(ISBLANK($E20),"",VLOOKUP($E20,Data!$A$2:$C$26,2,))</f>
        <v>SVART</v>
      </c>
      <c r="H20" s="16" t="str">
        <f>IF(ISBLANK($E20),"",VLOOKUP($E20,Data!$A$2:$C$26,3,))</f>
        <v>Voksen 24-48 mnd</v>
      </c>
      <c r="I20" s="18">
        <f t="shared" si="0"/>
        <v>44.9</v>
      </c>
      <c r="J20" s="9" t="s">
        <v>238</v>
      </c>
      <c r="K20" s="14">
        <v>43309</v>
      </c>
      <c r="L20" s="14">
        <v>44319</v>
      </c>
      <c r="M20" s="14">
        <v>44676</v>
      </c>
      <c r="N20" s="18">
        <f t="shared" si="1"/>
        <v>11.7</v>
      </c>
      <c r="O20" s="9">
        <v>1605</v>
      </c>
      <c r="P20" s="19">
        <f t="shared" si="2"/>
        <v>1646</v>
      </c>
      <c r="Q20" s="9" t="s">
        <v>237</v>
      </c>
      <c r="R20" s="9" t="s">
        <v>239</v>
      </c>
      <c r="S20" s="9" t="s">
        <v>230</v>
      </c>
      <c r="T20" s="9">
        <v>11800</v>
      </c>
    </row>
    <row r="21" spans="1:20" s="31" customFormat="1" x14ac:dyDescent="0.3">
      <c r="A21" s="26" t="s">
        <v>331</v>
      </c>
      <c r="B21" s="26">
        <v>1</v>
      </c>
      <c r="C21" s="26">
        <v>73</v>
      </c>
      <c r="D21" s="26">
        <v>15</v>
      </c>
      <c r="E21" s="26">
        <v>203</v>
      </c>
      <c r="F21" s="26"/>
      <c r="G21" s="27" t="str">
        <f>IF(ISBLANK($E21),"",VLOOKUP($E21,Data!$A$2:$C$26,2,))</f>
        <v>SVART</v>
      </c>
      <c r="H21" s="27" t="str">
        <f>IF(ISBLANK($E21),"",VLOOKUP($E21,Data!$A$2:$C$26,3,))</f>
        <v>Voksen 24-48 mnd</v>
      </c>
      <c r="I21" s="28">
        <f t="shared" si="0"/>
        <v>46.3</v>
      </c>
      <c r="J21" s="26" t="s">
        <v>232</v>
      </c>
      <c r="K21" s="29">
        <v>43266</v>
      </c>
      <c r="L21" s="29">
        <v>44319</v>
      </c>
      <c r="M21" s="29">
        <v>44676</v>
      </c>
      <c r="N21" s="28">
        <f t="shared" si="1"/>
        <v>11.7</v>
      </c>
      <c r="O21" s="26">
        <v>1385</v>
      </c>
      <c r="P21" s="30">
        <f t="shared" si="2"/>
        <v>1421</v>
      </c>
      <c r="Q21" s="26" t="s">
        <v>237</v>
      </c>
      <c r="R21" s="26" t="s">
        <v>234</v>
      </c>
      <c r="S21" s="26" t="s">
        <v>230</v>
      </c>
      <c r="T21" s="26">
        <v>11799</v>
      </c>
    </row>
    <row r="22" spans="1:20" x14ac:dyDescent="0.3">
      <c r="B22" s="9">
        <v>2</v>
      </c>
      <c r="C22" s="9">
        <v>62.5</v>
      </c>
      <c r="D22" s="9">
        <v>32</v>
      </c>
      <c r="E22" s="9">
        <v>204</v>
      </c>
      <c r="G22" s="16" t="str">
        <f>IF(ISBLANK($E22),"",VLOOKUP($E22,Data!$A$2:$C$26,2,))</f>
        <v>SVART</v>
      </c>
      <c r="H22" s="16" t="str">
        <f>IF(ISBLANK($E22),"",VLOOKUP($E22,Data!$A$2:$C$26,3,))</f>
        <v xml:space="preserve">Senior 48 mnd og over </v>
      </c>
      <c r="I22" s="18">
        <f t="shared" si="0"/>
        <v>56</v>
      </c>
      <c r="J22" s="9" t="s">
        <v>216</v>
      </c>
      <c r="K22" s="14">
        <v>42973</v>
      </c>
      <c r="L22" s="14">
        <v>44304</v>
      </c>
      <c r="M22" s="14">
        <v>44677</v>
      </c>
      <c r="N22" s="18">
        <f t="shared" si="1"/>
        <v>12.3</v>
      </c>
      <c r="O22" s="9">
        <v>1180</v>
      </c>
      <c r="P22" s="19">
        <f t="shared" si="2"/>
        <v>1151</v>
      </c>
      <c r="Q22" s="9" t="s">
        <v>206</v>
      </c>
      <c r="R22" s="9" t="s">
        <v>217</v>
      </c>
      <c r="S22" s="9" t="s">
        <v>208</v>
      </c>
      <c r="T22" s="9">
        <v>11145</v>
      </c>
    </row>
    <row r="23" spans="1:20" x14ac:dyDescent="0.3">
      <c r="B23" s="9">
        <v>1</v>
      </c>
      <c r="C23" s="9">
        <v>68</v>
      </c>
      <c r="D23" s="9">
        <v>16</v>
      </c>
      <c r="E23" s="9">
        <v>204</v>
      </c>
      <c r="G23" s="16" t="str">
        <f>IF(ISBLANK($E23),"",VLOOKUP($E23,Data!$A$2:$C$26,2,))</f>
        <v>SVART</v>
      </c>
      <c r="H23" s="16" t="str">
        <f>IF(ISBLANK($E23),"",VLOOKUP($E23,Data!$A$2:$C$26,3,))</f>
        <v xml:space="preserve">Senior 48 mnd og over </v>
      </c>
      <c r="I23" s="18">
        <f t="shared" si="0"/>
        <v>58.9</v>
      </c>
      <c r="J23" s="9" t="s">
        <v>214</v>
      </c>
      <c r="K23" s="14">
        <v>42883</v>
      </c>
      <c r="L23" s="14">
        <v>44304</v>
      </c>
      <c r="M23" s="14">
        <v>44677</v>
      </c>
      <c r="N23" s="18">
        <f t="shared" si="1"/>
        <v>12.3</v>
      </c>
      <c r="O23" s="9">
        <v>980</v>
      </c>
      <c r="P23" s="19">
        <f t="shared" si="2"/>
        <v>956</v>
      </c>
      <c r="Q23" s="9" t="s">
        <v>206</v>
      </c>
      <c r="R23" s="9" t="s">
        <v>215</v>
      </c>
      <c r="S23" s="9" t="s">
        <v>208</v>
      </c>
      <c r="T23" s="9">
        <v>11135</v>
      </c>
    </row>
    <row r="24" spans="1:20" x14ac:dyDescent="0.3">
      <c r="B24" s="9">
        <v>4</v>
      </c>
      <c r="C24" s="9">
        <v>59</v>
      </c>
      <c r="D24" s="9">
        <v>18</v>
      </c>
      <c r="E24" s="9">
        <v>301</v>
      </c>
      <c r="G24" s="16" t="str">
        <f>IF(ISBLANK($E24),"",VLOOKUP($E24,Data!$A$2:$C$26,2,))</f>
        <v>BRUN</v>
      </c>
      <c r="H24" s="16" t="str">
        <f>IF(ISBLANK($E24),"",VLOOKUP($E24,Data!$A$2:$C$26,3,))</f>
        <v xml:space="preserve">Junior 6-12 mnd </v>
      </c>
      <c r="I24" s="18">
        <f t="shared" si="0"/>
        <v>9.1999999999999993</v>
      </c>
      <c r="J24" s="9" t="s">
        <v>257</v>
      </c>
      <c r="K24" s="14">
        <v>44466</v>
      </c>
      <c r="M24" s="14">
        <v>44744</v>
      </c>
      <c r="N24" s="18">
        <f t="shared" si="1"/>
        <v>9.1999999999999993</v>
      </c>
      <c r="O24" s="9">
        <v>625</v>
      </c>
      <c r="P24" s="19">
        <f t="shared" si="2"/>
        <v>815</v>
      </c>
      <c r="Q24" s="9" t="s">
        <v>145</v>
      </c>
      <c r="R24" s="9" t="s">
        <v>258</v>
      </c>
      <c r="S24" s="9" t="s">
        <v>259</v>
      </c>
      <c r="T24" s="9">
        <v>12368</v>
      </c>
    </row>
    <row r="25" spans="1:20" x14ac:dyDescent="0.3">
      <c r="A25" s="31" t="s">
        <v>327</v>
      </c>
      <c r="B25" s="31">
        <v>1</v>
      </c>
      <c r="C25" s="31">
        <v>77.5</v>
      </c>
      <c r="D25" s="31">
        <v>19</v>
      </c>
      <c r="E25" s="31">
        <v>301</v>
      </c>
      <c r="F25" s="31"/>
      <c r="G25" s="32" t="str">
        <f>IF(ISBLANK($E25),"",VLOOKUP($E25,Data!$A$2:$C$26,2,))</f>
        <v>BRUN</v>
      </c>
      <c r="H25" s="32" t="str">
        <f>IF(ISBLANK($E25),"",VLOOKUP($E25,Data!$A$2:$C$26,3,))</f>
        <v xml:space="preserve">Junior 6-12 mnd </v>
      </c>
      <c r="I25" s="33">
        <f t="shared" si="0"/>
        <v>10.7</v>
      </c>
      <c r="J25" s="31" t="s">
        <v>191</v>
      </c>
      <c r="K25" s="34">
        <v>44390</v>
      </c>
      <c r="L25" s="31"/>
      <c r="M25" s="34">
        <v>44715</v>
      </c>
      <c r="N25" s="33">
        <f t="shared" si="1"/>
        <v>10.7</v>
      </c>
      <c r="O25" s="31">
        <v>1700</v>
      </c>
      <c r="P25" s="35">
        <f t="shared" si="2"/>
        <v>1907</v>
      </c>
      <c r="Q25" s="31" t="s">
        <v>192</v>
      </c>
      <c r="R25" s="31" t="s">
        <v>193</v>
      </c>
      <c r="S25" s="31" t="s">
        <v>190</v>
      </c>
      <c r="T25" s="31">
        <v>12360</v>
      </c>
    </row>
    <row r="26" spans="1:20" x14ac:dyDescent="0.3">
      <c r="B26" s="9">
        <v>3</v>
      </c>
      <c r="C26" s="9">
        <v>63.5</v>
      </c>
      <c r="D26" s="9">
        <v>20</v>
      </c>
      <c r="E26" s="9">
        <v>301</v>
      </c>
      <c r="G26" s="16" t="str">
        <f>IF(ISBLANK($E26),"",VLOOKUP($E26,Data!$A$2:$C$26,2,))</f>
        <v>BRUN</v>
      </c>
      <c r="H26" s="16" t="str">
        <f>IF(ISBLANK($E26),"",VLOOKUP($E26,Data!$A$2:$C$26,3,))</f>
        <v xml:space="preserve">Junior 6-12 mnd </v>
      </c>
      <c r="I26" s="18">
        <f t="shared" si="0"/>
        <v>10.8</v>
      </c>
      <c r="J26" s="9" t="s">
        <v>71</v>
      </c>
      <c r="K26" s="14">
        <v>44362</v>
      </c>
      <c r="L26" s="14"/>
      <c r="M26" s="14">
        <v>44690</v>
      </c>
      <c r="N26" s="18">
        <f t="shared" si="1"/>
        <v>10.8</v>
      </c>
      <c r="O26" s="9">
        <v>1168</v>
      </c>
      <c r="P26" s="19">
        <f t="shared" si="2"/>
        <v>1298</v>
      </c>
      <c r="Q26" s="9" t="s">
        <v>72</v>
      </c>
      <c r="R26" s="9" t="s">
        <v>73</v>
      </c>
      <c r="S26" s="9" t="s">
        <v>18</v>
      </c>
      <c r="T26" s="9">
        <v>12120</v>
      </c>
    </row>
    <row r="27" spans="1:20" x14ac:dyDescent="0.3">
      <c r="B27" s="9">
        <v>2</v>
      </c>
      <c r="C27" s="9">
        <v>69.5</v>
      </c>
      <c r="D27" s="9">
        <v>21</v>
      </c>
      <c r="E27" s="9">
        <v>301</v>
      </c>
      <c r="G27" s="16" t="str">
        <f>IF(ISBLANK($E27),"",VLOOKUP($E27,Data!$A$2:$C$26,2,))</f>
        <v>BRUN</v>
      </c>
      <c r="H27" s="16" t="str">
        <f>IF(ISBLANK($E27),"",VLOOKUP($E27,Data!$A$2:$C$26,3,))</f>
        <v xml:space="preserve">Junior 6-12 mnd </v>
      </c>
      <c r="I27" s="18">
        <f t="shared" si="0"/>
        <v>11.5</v>
      </c>
      <c r="J27" s="9" t="s">
        <v>120</v>
      </c>
      <c r="K27" s="14">
        <v>44373</v>
      </c>
      <c r="L27" s="14"/>
      <c r="M27" s="14">
        <v>44724</v>
      </c>
      <c r="N27" s="18">
        <f t="shared" si="1"/>
        <v>11.5</v>
      </c>
      <c r="O27" s="9">
        <v>905</v>
      </c>
      <c r="P27" s="19">
        <f t="shared" si="2"/>
        <v>944</v>
      </c>
      <c r="Q27" s="9" t="s">
        <v>260</v>
      </c>
      <c r="R27" s="9" t="s">
        <v>261</v>
      </c>
      <c r="S27" s="9" t="s">
        <v>121</v>
      </c>
      <c r="T27" s="9">
        <v>12172</v>
      </c>
    </row>
    <row r="28" spans="1:20" x14ac:dyDescent="0.3">
      <c r="B28" s="9">
        <v>1</v>
      </c>
      <c r="C28" s="9">
        <v>67</v>
      </c>
      <c r="D28" s="9">
        <v>22</v>
      </c>
      <c r="E28" s="9">
        <v>302</v>
      </c>
      <c r="G28" s="16" t="str">
        <f>IF(ISBLANK($E28),"",VLOOKUP($E28,Data!$A$2:$C$26,2,))</f>
        <v>BRUN</v>
      </c>
      <c r="H28" s="16" t="str">
        <f>IF(ISBLANK($E28),"",VLOOKUP($E28,Data!$A$2:$C$26,3,))</f>
        <v>Ungdyr 12-24 mnd</v>
      </c>
      <c r="I28" s="18">
        <f t="shared" si="0"/>
        <v>13</v>
      </c>
      <c r="J28" s="9" t="s">
        <v>153</v>
      </c>
      <c r="K28" s="14">
        <v>44329</v>
      </c>
      <c r="M28" s="14">
        <v>44724</v>
      </c>
      <c r="N28" s="18">
        <f t="shared" si="1"/>
        <v>13</v>
      </c>
      <c r="O28" s="9">
        <v>1245</v>
      </c>
      <c r="P28" s="19">
        <f t="shared" si="2"/>
        <v>1149</v>
      </c>
      <c r="Q28" s="9" t="s">
        <v>154</v>
      </c>
      <c r="R28" s="9" t="s">
        <v>155</v>
      </c>
      <c r="S28" s="9" t="s">
        <v>152</v>
      </c>
      <c r="T28" s="9">
        <v>12157</v>
      </c>
    </row>
    <row r="29" spans="1:20" x14ac:dyDescent="0.3">
      <c r="B29" s="9">
        <v>2</v>
      </c>
      <c r="C29" s="9">
        <v>57</v>
      </c>
      <c r="D29" s="9">
        <v>25</v>
      </c>
      <c r="E29" s="9">
        <v>302</v>
      </c>
      <c r="G29" s="16" t="str">
        <f>IF(ISBLANK($E29),"",VLOOKUP($E29,Data!$A$2:$C$26,2,))</f>
        <v>BRUN</v>
      </c>
      <c r="H29" s="16" t="str">
        <f>IF(ISBLANK($E29),"",VLOOKUP($E29,Data!$A$2:$C$26,3,))</f>
        <v>Ungdyr 12-24 mnd</v>
      </c>
      <c r="I29" s="25">
        <f t="shared" si="0"/>
        <v>23.97</v>
      </c>
      <c r="J29" s="9" t="s">
        <v>49</v>
      </c>
      <c r="K29" s="14">
        <v>43990</v>
      </c>
      <c r="L29" s="14">
        <v>44351</v>
      </c>
      <c r="M29" s="14">
        <v>44719</v>
      </c>
      <c r="N29" s="18">
        <f t="shared" si="1"/>
        <v>12.1</v>
      </c>
      <c r="O29" s="9">
        <v>1105</v>
      </c>
      <c r="P29" s="19">
        <f t="shared" si="2"/>
        <v>1096</v>
      </c>
      <c r="Q29" s="9" t="s">
        <v>50</v>
      </c>
      <c r="R29" s="9" t="s">
        <v>51</v>
      </c>
      <c r="S29" s="9" t="s">
        <v>43</v>
      </c>
      <c r="T29" s="9">
        <v>12109</v>
      </c>
    </row>
    <row r="30" spans="1:20" s="36" customFormat="1" x14ac:dyDescent="0.3">
      <c r="A30" s="9"/>
      <c r="B30" s="9">
        <v>6</v>
      </c>
      <c r="C30" s="9">
        <v>65</v>
      </c>
      <c r="D30" s="9">
        <v>26</v>
      </c>
      <c r="E30" s="9">
        <v>303</v>
      </c>
      <c r="F30" s="9"/>
      <c r="G30" s="16" t="str">
        <f>IF(ISBLANK($E30),"",VLOOKUP($E30,Data!$A$2:$C$26,2,))</f>
        <v>BRUN</v>
      </c>
      <c r="H30" s="16" t="str">
        <f>IF(ISBLANK($E30),"",VLOOKUP($E30,Data!$A$2:$C$26,3,))</f>
        <v>Voksen 24-48 mnd</v>
      </c>
      <c r="I30" s="18">
        <f t="shared" si="0"/>
        <v>33.200000000000003</v>
      </c>
      <c r="J30" s="9" t="s">
        <v>142</v>
      </c>
      <c r="K30" s="14">
        <v>43679</v>
      </c>
      <c r="L30" s="14">
        <v>44323</v>
      </c>
      <c r="M30" s="14">
        <v>44690</v>
      </c>
      <c r="N30" s="18">
        <f t="shared" si="1"/>
        <v>12.1</v>
      </c>
      <c r="O30" s="9">
        <v>1585</v>
      </c>
      <c r="P30" s="19">
        <f t="shared" si="2"/>
        <v>1572</v>
      </c>
      <c r="Q30" s="9" t="s">
        <v>47</v>
      </c>
      <c r="R30" s="9" t="s">
        <v>143</v>
      </c>
      <c r="S30" s="9" t="s">
        <v>141</v>
      </c>
      <c r="T30" s="9">
        <v>11690</v>
      </c>
    </row>
    <row r="31" spans="1:20" x14ac:dyDescent="0.3">
      <c r="A31" s="20"/>
      <c r="B31" s="20"/>
      <c r="C31" s="20"/>
      <c r="D31" s="20">
        <v>27</v>
      </c>
      <c r="E31" s="20">
        <v>303</v>
      </c>
      <c r="F31" s="20"/>
      <c r="G31" s="21" t="str">
        <f>IF(ISBLANK($E31),"",VLOOKUP($E31,Data!$A$2:$C$26,2,))</f>
        <v>BRUN</v>
      </c>
      <c r="H31" s="21" t="str">
        <f>IF(ISBLANK($E31),"",VLOOKUP($E31,Data!$A$2:$C$26,3,))</f>
        <v>Voksen 24-48 mnd</v>
      </c>
      <c r="I31" s="22">
        <f t="shared" si="0"/>
        <v>33.200000000000003</v>
      </c>
      <c r="J31" s="20" t="s">
        <v>147</v>
      </c>
      <c r="K31" s="23">
        <v>43680</v>
      </c>
      <c r="L31" s="23">
        <v>44323</v>
      </c>
      <c r="M31" s="23">
        <v>44690</v>
      </c>
      <c r="N31" s="22">
        <f t="shared" si="1"/>
        <v>12.1</v>
      </c>
      <c r="O31" s="20"/>
      <c r="P31" s="24" t="str">
        <f t="shared" si="2"/>
        <v/>
      </c>
      <c r="Q31" s="20" t="s">
        <v>68</v>
      </c>
      <c r="R31" s="20" t="s">
        <v>148</v>
      </c>
      <c r="S31" s="20" t="s">
        <v>141</v>
      </c>
      <c r="T31" s="20">
        <v>11691</v>
      </c>
    </row>
    <row r="32" spans="1:20" x14ac:dyDescent="0.3">
      <c r="A32" s="31" t="s">
        <v>330</v>
      </c>
      <c r="B32" s="31">
        <v>1</v>
      </c>
      <c r="C32" s="31">
        <v>73.5</v>
      </c>
      <c r="D32" s="31">
        <v>28</v>
      </c>
      <c r="E32" s="31">
        <v>303</v>
      </c>
      <c r="F32" s="31"/>
      <c r="G32" s="32" t="str">
        <f>IF(ISBLANK($E32),"",VLOOKUP($E32,Data!$A$2:$C$26,2,))</f>
        <v>BRUN</v>
      </c>
      <c r="H32" s="32" t="str">
        <f>IF(ISBLANK($E32),"",VLOOKUP($E32,Data!$A$2:$C$26,3,))</f>
        <v>Voksen 24-48 mnd</v>
      </c>
      <c r="I32" s="33">
        <f t="shared" si="0"/>
        <v>33.9</v>
      </c>
      <c r="J32" s="31" t="s">
        <v>52</v>
      </c>
      <c r="K32" s="34">
        <v>43689</v>
      </c>
      <c r="L32" s="34">
        <v>44307</v>
      </c>
      <c r="M32" s="34">
        <v>44720</v>
      </c>
      <c r="N32" s="33">
        <f t="shared" si="1"/>
        <v>13.6</v>
      </c>
      <c r="O32" s="31">
        <v>1325</v>
      </c>
      <c r="P32" s="35">
        <f t="shared" si="2"/>
        <v>1169</v>
      </c>
      <c r="Q32" s="31" t="s">
        <v>53</v>
      </c>
      <c r="R32" s="31" t="s">
        <v>54</v>
      </c>
      <c r="S32" s="31" t="s">
        <v>43</v>
      </c>
      <c r="T32" s="31">
        <v>12036</v>
      </c>
    </row>
    <row r="33" spans="1:20" x14ac:dyDescent="0.3">
      <c r="B33" s="9">
        <v>3</v>
      </c>
      <c r="C33" s="9">
        <v>69</v>
      </c>
      <c r="D33" s="9">
        <v>50</v>
      </c>
      <c r="E33" s="9">
        <v>303</v>
      </c>
      <c r="G33" s="16" t="str">
        <f>IF(ISBLANK($E33),"",VLOOKUP($E33,Data!$A$2:$C$26,2,))</f>
        <v>BRUN</v>
      </c>
      <c r="H33" s="16" t="str">
        <f>IF(ISBLANK($E33),"",VLOOKUP($E33,Data!$A$2:$C$26,3,))</f>
        <v>Voksen 24-48 mnd</v>
      </c>
      <c r="I33" s="18">
        <f t="shared" si="0"/>
        <v>34.200000000000003</v>
      </c>
      <c r="J33" s="9" t="s">
        <v>130</v>
      </c>
      <c r="K33" s="14">
        <v>43634</v>
      </c>
      <c r="L33" s="14">
        <v>44320</v>
      </c>
      <c r="M33" s="14">
        <v>44675</v>
      </c>
      <c r="N33" s="18">
        <f t="shared" si="1"/>
        <v>11.7</v>
      </c>
      <c r="O33" s="9">
        <v>900</v>
      </c>
      <c r="P33" s="19">
        <f t="shared" si="2"/>
        <v>923</v>
      </c>
      <c r="Q33" s="9" t="s">
        <v>62</v>
      </c>
      <c r="R33" s="9" t="s">
        <v>129</v>
      </c>
      <c r="S33" s="9" t="s">
        <v>124</v>
      </c>
      <c r="T33" s="9">
        <v>11620</v>
      </c>
    </row>
    <row r="34" spans="1:20" x14ac:dyDescent="0.3">
      <c r="B34" s="9">
        <v>2</v>
      </c>
      <c r="C34" s="9">
        <v>69.5</v>
      </c>
      <c r="D34" s="9">
        <v>29</v>
      </c>
      <c r="E34" s="9">
        <v>303</v>
      </c>
      <c r="G34" s="16" t="str">
        <f>IF(ISBLANK($E34),"",VLOOKUP($E34,Data!$A$2:$C$26,2,))</f>
        <v>BRUN</v>
      </c>
      <c r="H34" s="16" t="str">
        <f>IF(ISBLANK($E34),"",VLOOKUP($E34,Data!$A$2:$C$26,3,))</f>
        <v>Voksen 24-48 mnd</v>
      </c>
      <c r="I34" s="18">
        <f t="shared" si="0"/>
        <v>34.299999999999997</v>
      </c>
      <c r="J34" s="9" t="s">
        <v>46</v>
      </c>
      <c r="K34" s="14">
        <v>43669</v>
      </c>
      <c r="L34" s="14">
        <v>44316</v>
      </c>
      <c r="M34" s="14">
        <v>44714</v>
      </c>
      <c r="N34" s="18">
        <f t="shared" si="1"/>
        <v>13.1</v>
      </c>
      <c r="O34" s="9">
        <v>1465</v>
      </c>
      <c r="P34" s="19">
        <f t="shared" si="2"/>
        <v>1342</v>
      </c>
      <c r="Q34" s="9" t="s">
        <v>47</v>
      </c>
      <c r="R34" s="9" t="s">
        <v>48</v>
      </c>
      <c r="S34" s="9" t="s">
        <v>43</v>
      </c>
      <c r="T34" s="9">
        <v>11662</v>
      </c>
    </row>
    <row r="35" spans="1:20" x14ac:dyDescent="0.3">
      <c r="B35" s="9">
        <v>5</v>
      </c>
      <c r="C35" s="9">
        <v>65.5</v>
      </c>
      <c r="D35" s="9">
        <v>30</v>
      </c>
      <c r="E35" s="9">
        <v>303</v>
      </c>
      <c r="G35" s="16" t="str">
        <f>IF(ISBLANK($E35),"",VLOOKUP($E35,Data!$A$2:$C$26,2,))</f>
        <v>BRUN</v>
      </c>
      <c r="H35" s="16" t="str">
        <f>IF(ISBLANK($E35),"",VLOOKUP($E35,Data!$A$2:$C$26,3,))</f>
        <v>Voksen 24-48 mnd</v>
      </c>
      <c r="I35" s="18">
        <f t="shared" ref="I35:I66" si="3">IF(ISBLANK(M35),"",YEARFRAC(K35,M35)*12)</f>
        <v>35</v>
      </c>
      <c r="J35" s="9" t="s">
        <v>218</v>
      </c>
      <c r="K35" s="14">
        <v>43610</v>
      </c>
      <c r="L35" s="14">
        <v>44304</v>
      </c>
      <c r="M35" s="14">
        <v>44677</v>
      </c>
      <c r="N35" s="18">
        <f t="shared" ref="N35:N66" si="4">IF(OR(ISBLANK(L35),ISBLANK(M35)),(IF(AND(ISBLANK(L35),NOT(ISBLANK(M35)),NOT(ISBLANK(K35))),YEARFRAC(K35,M35)*12,"")),YEARFRAC(L35,M35)*12)</f>
        <v>12.3</v>
      </c>
      <c r="O35" s="9">
        <v>740</v>
      </c>
      <c r="P35" s="19">
        <f t="shared" ref="P35:P66" si="5">IF(AND(ISBLANK(O35),N35&gt;0),"",(O35/N35)*12)</f>
        <v>722</v>
      </c>
      <c r="Q35" s="9" t="s">
        <v>206</v>
      </c>
      <c r="R35" s="9" t="s">
        <v>217</v>
      </c>
      <c r="S35" s="9" t="s">
        <v>208</v>
      </c>
      <c r="T35" s="9">
        <v>12370</v>
      </c>
    </row>
    <row r="36" spans="1:20" x14ac:dyDescent="0.3">
      <c r="B36" s="9">
        <v>4</v>
      </c>
      <c r="C36" s="9">
        <v>69</v>
      </c>
      <c r="D36" s="9">
        <v>31</v>
      </c>
      <c r="E36" s="9">
        <v>303</v>
      </c>
      <c r="G36" s="16" t="str">
        <f>IF(ISBLANK($E36),"",VLOOKUP($E36,Data!$A$2:$C$26,2,))</f>
        <v>BRUN</v>
      </c>
      <c r="H36" s="16" t="str">
        <f>IF(ISBLANK($E36),"",VLOOKUP($E36,Data!$A$2:$C$26,3,))</f>
        <v>Voksen 24-48 mnd</v>
      </c>
      <c r="I36" s="18">
        <f t="shared" si="3"/>
        <v>46</v>
      </c>
      <c r="J36" s="9" t="s">
        <v>158</v>
      </c>
      <c r="K36" s="14">
        <v>43280</v>
      </c>
      <c r="L36" s="14">
        <v>44328</v>
      </c>
      <c r="M36" s="14">
        <v>44681</v>
      </c>
      <c r="N36" s="18">
        <f t="shared" si="4"/>
        <v>11.6</v>
      </c>
      <c r="O36" s="9">
        <v>1700</v>
      </c>
      <c r="P36" s="19">
        <f t="shared" si="5"/>
        <v>1759</v>
      </c>
      <c r="Q36" s="9" t="s">
        <v>159</v>
      </c>
      <c r="R36" s="9" t="s">
        <v>160</v>
      </c>
      <c r="S36" s="9" t="s">
        <v>161</v>
      </c>
      <c r="T36" s="9">
        <v>11414</v>
      </c>
    </row>
    <row r="37" spans="1:20" x14ac:dyDescent="0.3">
      <c r="B37" s="9">
        <v>1</v>
      </c>
      <c r="C37" s="9">
        <v>73</v>
      </c>
      <c r="D37" s="9">
        <v>56</v>
      </c>
      <c r="E37" s="9">
        <v>304</v>
      </c>
      <c r="G37" s="16" t="str">
        <f>IF(ISBLANK($E37),"",VLOOKUP($E37,Data!$A$2:$C$26,2,))</f>
        <v>BRUN</v>
      </c>
      <c r="H37" s="16" t="str">
        <f>IF(ISBLANK($E37),"",VLOOKUP($E37,Data!$A$2:$C$26,3,))</f>
        <v xml:space="preserve">Senior 48 mnd og over </v>
      </c>
      <c r="I37" s="18">
        <f t="shared" si="3"/>
        <v>68.2</v>
      </c>
      <c r="J37" s="9" t="s">
        <v>317</v>
      </c>
      <c r="K37" s="14">
        <v>42602</v>
      </c>
      <c r="L37" s="14">
        <v>44304</v>
      </c>
      <c r="M37" s="14">
        <v>44677</v>
      </c>
      <c r="N37" s="18">
        <f t="shared" si="4"/>
        <v>12.3</v>
      </c>
      <c r="O37" s="9">
        <v>1040</v>
      </c>
      <c r="P37" s="19">
        <f t="shared" si="5"/>
        <v>1015</v>
      </c>
      <c r="Q37" s="9" t="s">
        <v>212</v>
      </c>
      <c r="R37" s="9" t="s">
        <v>318</v>
      </c>
      <c r="S37" s="9" t="s">
        <v>208</v>
      </c>
      <c r="T37" s="9">
        <v>10379</v>
      </c>
    </row>
    <row r="38" spans="1:20" x14ac:dyDescent="0.3">
      <c r="B38" s="9">
        <v>4</v>
      </c>
      <c r="C38" s="9">
        <v>74</v>
      </c>
      <c r="D38" s="9">
        <v>34</v>
      </c>
      <c r="E38" s="9">
        <v>401</v>
      </c>
      <c r="G38" s="16" t="str">
        <f>IF(ISBLANK($E38),"",VLOOKUP($E38,Data!$A$2:$C$26,2,))</f>
        <v>FAWN</v>
      </c>
      <c r="H38" s="16" t="str">
        <f>IF(ISBLANK($E38),"",VLOOKUP($E38,Data!$A$2:$C$26,3,))</f>
        <v xml:space="preserve">Junior 6-12 mnd </v>
      </c>
      <c r="I38" s="18">
        <f t="shared" si="3"/>
        <v>8.9</v>
      </c>
      <c r="J38" s="9" t="s">
        <v>247</v>
      </c>
      <c r="K38" s="14">
        <v>44408</v>
      </c>
      <c r="M38" s="14">
        <v>44678</v>
      </c>
      <c r="N38" s="18">
        <f t="shared" si="4"/>
        <v>8.9</v>
      </c>
      <c r="O38" s="9">
        <v>785</v>
      </c>
      <c r="P38" s="19">
        <f t="shared" si="5"/>
        <v>1058</v>
      </c>
      <c r="Q38" s="9" t="s">
        <v>137</v>
      </c>
      <c r="R38" s="9" t="s">
        <v>248</v>
      </c>
      <c r="S38" s="9" t="s">
        <v>246</v>
      </c>
      <c r="T38" s="9">
        <v>12264</v>
      </c>
    </row>
    <row r="39" spans="1:20" x14ac:dyDescent="0.3">
      <c r="C39" s="9">
        <v>73</v>
      </c>
      <c r="D39" s="9">
        <v>35</v>
      </c>
      <c r="E39" s="9">
        <v>401</v>
      </c>
      <c r="G39" s="16" t="str">
        <f>IF(ISBLANK($E39),"",VLOOKUP($E39,Data!$A$2:$C$26,2,))</f>
        <v>FAWN</v>
      </c>
      <c r="H39" s="16" t="str">
        <f>IF(ISBLANK($E39),"",VLOOKUP($E39,Data!$A$2:$C$26,3,))</f>
        <v xml:space="preserve">Junior 6-12 mnd </v>
      </c>
      <c r="I39" s="18">
        <f t="shared" si="3"/>
        <v>9</v>
      </c>
      <c r="J39" s="9" t="s">
        <v>128</v>
      </c>
      <c r="K39" s="14">
        <v>44401</v>
      </c>
      <c r="M39" s="14">
        <v>44675</v>
      </c>
      <c r="N39" s="18">
        <f t="shared" si="4"/>
        <v>9</v>
      </c>
      <c r="O39" s="9">
        <v>598</v>
      </c>
      <c r="P39" s="19">
        <f t="shared" si="5"/>
        <v>797</v>
      </c>
      <c r="Q39" s="9" t="s">
        <v>62</v>
      </c>
      <c r="R39" s="9" t="s">
        <v>129</v>
      </c>
      <c r="S39" s="9" t="s">
        <v>124</v>
      </c>
      <c r="T39" s="9">
        <v>12322</v>
      </c>
    </row>
    <row r="40" spans="1:20" x14ac:dyDescent="0.3">
      <c r="C40" s="9">
        <v>73.5</v>
      </c>
      <c r="D40" s="9">
        <v>36</v>
      </c>
      <c r="E40" s="9">
        <v>401</v>
      </c>
      <c r="G40" s="16" t="str">
        <f>IF(ISBLANK($E40),"",VLOOKUP($E40,Data!$A$2:$C$26,2,))</f>
        <v>FAWN</v>
      </c>
      <c r="H40" s="16" t="str">
        <f>IF(ISBLANK($E40),"",VLOOKUP($E40,Data!$A$2:$C$26,3,))</f>
        <v xml:space="preserve">Junior 6-12 mnd </v>
      </c>
      <c r="I40" s="18">
        <f t="shared" si="3"/>
        <v>9</v>
      </c>
      <c r="J40" s="9" t="s">
        <v>136</v>
      </c>
      <c r="K40" s="14">
        <v>44401</v>
      </c>
      <c r="M40" s="14">
        <v>44675</v>
      </c>
      <c r="N40" s="18">
        <f t="shared" si="4"/>
        <v>9</v>
      </c>
      <c r="O40" s="9">
        <v>951</v>
      </c>
      <c r="P40" s="19">
        <f t="shared" si="5"/>
        <v>1268</v>
      </c>
      <c r="Q40" s="9" t="s">
        <v>137</v>
      </c>
      <c r="R40" s="9" t="s">
        <v>138</v>
      </c>
      <c r="S40" s="9" t="s">
        <v>124</v>
      </c>
      <c r="T40" s="9">
        <v>12319</v>
      </c>
    </row>
    <row r="41" spans="1:20" x14ac:dyDescent="0.3">
      <c r="B41" s="9">
        <v>2</v>
      </c>
      <c r="C41" s="9">
        <v>78.5</v>
      </c>
      <c r="D41" s="9">
        <v>17</v>
      </c>
      <c r="E41" s="9">
        <v>401</v>
      </c>
      <c r="G41" s="16" t="str">
        <f>IF(ISBLANK($E41),"",VLOOKUP($E41,Data!$A$2:$C$26,2,))</f>
        <v>FAWN</v>
      </c>
      <c r="H41" s="16" t="str">
        <f>IF(ISBLANK($E41),"",VLOOKUP($E41,Data!$A$2:$C$26,3,))</f>
        <v xml:space="preserve">Junior 6-12 mnd </v>
      </c>
      <c r="I41" s="18">
        <f t="shared" si="3"/>
        <v>9.1</v>
      </c>
      <c r="J41" s="9" t="s">
        <v>313</v>
      </c>
      <c r="K41" s="14">
        <v>44400</v>
      </c>
      <c r="M41" s="14">
        <v>44678</v>
      </c>
      <c r="N41" s="18">
        <f t="shared" si="4"/>
        <v>9.1</v>
      </c>
      <c r="O41" s="9">
        <v>1105</v>
      </c>
      <c r="P41" s="19">
        <f t="shared" si="5"/>
        <v>1457</v>
      </c>
      <c r="Q41" s="9" t="s">
        <v>107</v>
      </c>
      <c r="R41" s="9" t="s">
        <v>314</v>
      </c>
      <c r="S41" s="9" t="s">
        <v>246</v>
      </c>
      <c r="T41" s="9">
        <v>12264</v>
      </c>
    </row>
    <row r="42" spans="1:20" x14ac:dyDescent="0.3">
      <c r="B42" s="9">
        <v>3</v>
      </c>
      <c r="C42" s="9">
        <v>74.5</v>
      </c>
      <c r="D42" s="9">
        <v>37</v>
      </c>
      <c r="E42" s="9">
        <v>401</v>
      </c>
      <c r="G42" s="16" t="str">
        <f>IF(ISBLANK($E42),"",VLOOKUP($E42,Data!$A$2:$C$26,2,))</f>
        <v>FAWN</v>
      </c>
      <c r="H42" s="16" t="str">
        <f>IF(ISBLANK($E42),"",VLOOKUP($E42,Data!$A$2:$C$26,3,))</f>
        <v xml:space="preserve">Junior 6-12 mnd </v>
      </c>
      <c r="I42" s="18">
        <f t="shared" si="3"/>
        <v>9.9</v>
      </c>
      <c r="J42" s="9" t="s">
        <v>64</v>
      </c>
      <c r="K42" s="14">
        <v>44399</v>
      </c>
      <c r="L42" s="14"/>
      <c r="M42" s="14">
        <v>44700</v>
      </c>
      <c r="N42" s="18">
        <f t="shared" si="4"/>
        <v>9.9</v>
      </c>
      <c r="O42" s="9">
        <v>1485</v>
      </c>
      <c r="P42" s="19">
        <f t="shared" si="5"/>
        <v>1800</v>
      </c>
      <c r="Q42" s="9" t="s">
        <v>65</v>
      </c>
      <c r="R42" s="9" t="s">
        <v>66</v>
      </c>
      <c r="S42" s="9" t="s">
        <v>18</v>
      </c>
      <c r="T42" s="9">
        <v>12125</v>
      </c>
    </row>
    <row r="43" spans="1:20" x14ac:dyDescent="0.3">
      <c r="C43" s="9">
        <v>68.5</v>
      </c>
      <c r="D43" s="9">
        <v>38</v>
      </c>
      <c r="E43" s="9">
        <v>401</v>
      </c>
      <c r="G43" s="16" t="str">
        <f>IF(ISBLANK($E43),"",VLOOKUP($E43,Data!$A$2:$C$26,2,))</f>
        <v>FAWN</v>
      </c>
      <c r="H43" s="16" t="str">
        <f>IF(ISBLANK($E43),"",VLOOKUP($E43,Data!$A$2:$C$26,3,))</f>
        <v xml:space="preserve">Junior 6-12 mnd </v>
      </c>
      <c r="I43" s="18">
        <f t="shared" si="3"/>
        <v>10</v>
      </c>
      <c r="J43" s="9" t="s">
        <v>266</v>
      </c>
      <c r="K43" s="14">
        <v>44380</v>
      </c>
      <c r="M43" s="14">
        <v>44684</v>
      </c>
      <c r="N43" s="18">
        <f t="shared" si="4"/>
        <v>10</v>
      </c>
      <c r="O43" s="9">
        <v>880</v>
      </c>
      <c r="P43" s="19">
        <f t="shared" si="5"/>
        <v>1056</v>
      </c>
      <c r="Q43" s="9" t="s">
        <v>137</v>
      </c>
      <c r="R43" s="9" t="s">
        <v>267</v>
      </c>
      <c r="S43" s="9" t="s">
        <v>268</v>
      </c>
      <c r="T43" s="9">
        <v>12381</v>
      </c>
    </row>
    <row r="44" spans="1:20" s="42" customFormat="1" x14ac:dyDescent="0.3">
      <c r="A44" s="9"/>
      <c r="B44" s="9">
        <v>6</v>
      </c>
      <c r="C44" s="9">
        <v>74</v>
      </c>
      <c r="D44" s="9">
        <v>39</v>
      </c>
      <c r="E44" s="9">
        <v>401</v>
      </c>
      <c r="F44" s="9"/>
      <c r="G44" s="16" t="str">
        <f>IF(ISBLANK($E44),"",VLOOKUP($E44,Data!$A$2:$C$26,2,))</f>
        <v>FAWN</v>
      </c>
      <c r="H44" s="16" t="str">
        <f>IF(ISBLANK($E44),"",VLOOKUP($E44,Data!$A$2:$C$26,3,))</f>
        <v xml:space="preserve">Junior 6-12 mnd </v>
      </c>
      <c r="I44" s="18">
        <f t="shared" si="3"/>
        <v>10.199999999999999</v>
      </c>
      <c r="J44" s="9" t="s">
        <v>170</v>
      </c>
      <c r="K44" s="14">
        <v>44371</v>
      </c>
      <c r="L44" s="14"/>
      <c r="M44" s="14">
        <v>44681</v>
      </c>
      <c r="N44" s="18">
        <f t="shared" si="4"/>
        <v>10.199999999999999</v>
      </c>
      <c r="O44" s="9">
        <v>1040</v>
      </c>
      <c r="P44" s="19">
        <f t="shared" si="5"/>
        <v>1224</v>
      </c>
      <c r="Q44" s="9" t="s">
        <v>159</v>
      </c>
      <c r="R44" s="9" t="s">
        <v>166</v>
      </c>
      <c r="S44" s="9" t="s">
        <v>161</v>
      </c>
      <c r="T44" s="9">
        <v>12282</v>
      </c>
    </row>
    <row r="45" spans="1:20" s="20" customFormat="1" x14ac:dyDescent="0.3">
      <c r="A45" s="9"/>
      <c r="B45" s="9">
        <v>5</v>
      </c>
      <c r="C45" s="9">
        <v>74</v>
      </c>
      <c r="D45" s="9">
        <v>40</v>
      </c>
      <c r="E45" s="9">
        <v>401</v>
      </c>
      <c r="F45" s="9"/>
      <c r="G45" s="16" t="str">
        <f>IF(ISBLANK($E45),"",VLOOKUP($E45,Data!$A$2:$C$26,2,))</f>
        <v>FAWN</v>
      </c>
      <c r="H45" s="16" t="str">
        <f>IF(ISBLANK($E45),"",VLOOKUP($E45,Data!$A$2:$C$26,3,))</f>
        <v xml:space="preserve">Junior 6-12 mnd </v>
      </c>
      <c r="I45" s="18">
        <f t="shared" si="3"/>
        <v>10.7</v>
      </c>
      <c r="J45" s="9" t="s">
        <v>271</v>
      </c>
      <c r="K45" s="14">
        <v>44359</v>
      </c>
      <c r="L45" s="9"/>
      <c r="M45" s="14">
        <v>44684</v>
      </c>
      <c r="N45" s="18">
        <f t="shared" si="4"/>
        <v>10.7</v>
      </c>
      <c r="O45" s="9">
        <v>860</v>
      </c>
      <c r="P45" s="19">
        <f t="shared" si="5"/>
        <v>964</v>
      </c>
      <c r="Q45" s="9" t="s">
        <v>137</v>
      </c>
      <c r="R45" s="9" t="s">
        <v>272</v>
      </c>
      <c r="S45" s="9" t="s">
        <v>268</v>
      </c>
      <c r="T45" s="9">
        <v>12383</v>
      </c>
    </row>
    <row r="46" spans="1:20" x14ac:dyDescent="0.3">
      <c r="A46" s="20"/>
      <c r="B46" s="20"/>
      <c r="C46" s="20"/>
      <c r="D46" s="20">
        <v>41</v>
      </c>
      <c r="E46" s="20">
        <v>401</v>
      </c>
      <c r="F46" s="20"/>
      <c r="G46" s="21" t="str">
        <f>IF(ISBLANK($E46),"",VLOOKUP($E46,Data!$A$2:$C$26,2,))</f>
        <v>FAWN</v>
      </c>
      <c r="H46" s="21" t="str">
        <f>IF(ISBLANK($E46),"",VLOOKUP($E46,Data!$A$2:$C$26,3,))</f>
        <v xml:space="preserve">Junior 6-12 mnd </v>
      </c>
      <c r="I46" s="22">
        <f t="shared" si="3"/>
        <v>10.8</v>
      </c>
      <c r="J46" s="20" t="s">
        <v>269</v>
      </c>
      <c r="K46" s="23">
        <v>44356</v>
      </c>
      <c r="L46" s="20"/>
      <c r="M46" s="23">
        <v>44684</v>
      </c>
      <c r="N46" s="22">
        <f t="shared" si="4"/>
        <v>10.8</v>
      </c>
      <c r="O46" s="20"/>
      <c r="P46" s="24" t="str">
        <f t="shared" si="5"/>
        <v/>
      </c>
      <c r="Q46" s="20" t="s">
        <v>137</v>
      </c>
      <c r="R46" s="20" t="s">
        <v>270</v>
      </c>
      <c r="S46" s="20" t="s">
        <v>268</v>
      </c>
      <c r="T46" s="20">
        <v>12382</v>
      </c>
    </row>
    <row r="47" spans="1:20" x14ac:dyDescent="0.3">
      <c r="A47" s="42" t="s">
        <v>326</v>
      </c>
      <c r="B47" s="42">
        <v>1</v>
      </c>
      <c r="C47" s="42">
        <v>79</v>
      </c>
      <c r="D47" s="42">
        <v>42</v>
      </c>
      <c r="E47" s="42">
        <v>401</v>
      </c>
      <c r="F47" s="42"/>
      <c r="G47" s="43" t="str">
        <f>IF(ISBLANK($E47),"",VLOOKUP($E47,Data!$A$2:$C$26,2,))</f>
        <v>FAWN</v>
      </c>
      <c r="H47" s="43" t="str">
        <f>IF(ISBLANK($E47),"",VLOOKUP($E47,Data!$A$2:$C$26,3,))</f>
        <v xml:space="preserve">Junior 6-12 mnd </v>
      </c>
      <c r="I47" s="44">
        <f t="shared" si="3"/>
        <v>11.2</v>
      </c>
      <c r="J47" s="42" t="s">
        <v>231</v>
      </c>
      <c r="K47" s="45">
        <v>44336</v>
      </c>
      <c r="L47" s="42"/>
      <c r="M47" s="45">
        <v>44676</v>
      </c>
      <c r="N47" s="44">
        <f t="shared" si="4"/>
        <v>11.2</v>
      </c>
      <c r="O47" s="42">
        <v>1545</v>
      </c>
      <c r="P47" s="46">
        <f t="shared" si="5"/>
        <v>1655</v>
      </c>
      <c r="Q47" s="42" t="s">
        <v>62</v>
      </c>
      <c r="R47" s="42" t="s">
        <v>232</v>
      </c>
      <c r="S47" s="42" t="s">
        <v>230</v>
      </c>
      <c r="T47" s="42">
        <v>12229</v>
      </c>
    </row>
    <row r="48" spans="1:20" x14ac:dyDescent="0.3">
      <c r="B48" s="9">
        <v>4</v>
      </c>
      <c r="C48" s="9">
        <v>71.5</v>
      </c>
      <c r="D48" s="9">
        <v>43</v>
      </c>
      <c r="E48" s="9">
        <v>402</v>
      </c>
      <c r="G48" s="16" t="str">
        <f>IF(ISBLANK($E48),"",VLOOKUP($E48,Data!$A$2:$C$26,2,))</f>
        <v>FAWN</v>
      </c>
      <c r="H48" s="16" t="str">
        <f>IF(ISBLANK($E48),"",VLOOKUP($E48,Data!$A$2:$C$26,3,))</f>
        <v>Ungdyr 12-24 mnd</v>
      </c>
      <c r="I48" s="18">
        <f t="shared" si="3"/>
        <v>22.2</v>
      </c>
      <c r="J48" s="9" t="s">
        <v>144</v>
      </c>
      <c r="K48" s="14">
        <v>44015</v>
      </c>
      <c r="L48" s="14">
        <v>44351</v>
      </c>
      <c r="M48" s="14">
        <v>44690</v>
      </c>
      <c r="N48" s="18">
        <f t="shared" si="4"/>
        <v>11.2</v>
      </c>
      <c r="O48" s="9">
        <v>1303</v>
      </c>
      <c r="P48" s="19">
        <f t="shared" si="5"/>
        <v>1396</v>
      </c>
      <c r="Q48" s="9" t="s">
        <v>145</v>
      </c>
      <c r="R48" s="9" t="s">
        <v>60</v>
      </c>
      <c r="S48" s="9" t="s">
        <v>141</v>
      </c>
      <c r="T48" s="9">
        <v>12052</v>
      </c>
    </row>
    <row r="49" spans="1:20" x14ac:dyDescent="0.3">
      <c r="A49" s="47" t="s">
        <v>332</v>
      </c>
      <c r="B49" s="47">
        <v>1</v>
      </c>
      <c r="C49" s="47">
        <v>78</v>
      </c>
      <c r="D49" s="47">
        <v>87</v>
      </c>
      <c r="E49" s="47">
        <v>402</v>
      </c>
      <c r="F49" s="47"/>
      <c r="G49" s="48" t="str">
        <f>IF(ISBLANK($E49),"",VLOOKUP($E49,Data!$A$2:$C$26,2,))</f>
        <v>FAWN</v>
      </c>
      <c r="H49" s="48" t="str">
        <f>IF(ISBLANK($E49),"",VLOOKUP($E49,Data!$A$2:$C$26,3,))</f>
        <v>Ungdyr 12-24 mnd</v>
      </c>
      <c r="I49" s="49">
        <f t="shared" si="3"/>
        <v>22.3</v>
      </c>
      <c r="J49" s="47" t="s">
        <v>276</v>
      </c>
      <c r="K49" s="50">
        <v>44005</v>
      </c>
      <c r="L49" s="50">
        <v>44322</v>
      </c>
      <c r="M49" s="50">
        <v>44684</v>
      </c>
      <c r="N49" s="49">
        <f t="shared" si="4"/>
        <v>11.9</v>
      </c>
      <c r="O49" s="47">
        <v>1160</v>
      </c>
      <c r="P49" s="51">
        <f t="shared" si="5"/>
        <v>1170</v>
      </c>
      <c r="Q49" s="47" t="s">
        <v>274</v>
      </c>
      <c r="R49" s="47" t="s">
        <v>272</v>
      </c>
      <c r="S49" s="47" t="s">
        <v>268</v>
      </c>
      <c r="T49" s="47">
        <v>12385</v>
      </c>
    </row>
    <row r="50" spans="1:20" s="42" customFormat="1" x14ac:dyDescent="0.3">
      <c r="A50" s="9"/>
      <c r="B50" s="9">
        <v>3</v>
      </c>
      <c r="C50" s="9">
        <v>73</v>
      </c>
      <c r="D50" s="9">
        <v>44</v>
      </c>
      <c r="E50" s="9">
        <v>402</v>
      </c>
      <c r="F50" s="9"/>
      <c r="G50" s="16" t="str">
        <f>IF(ISBLANK($E50),"",VLOOKUP($E50,Data!$A$2:$C$26,2,))</f>
        <v>FAWN</v>
      </c>
      <c r="H50" s="16" t="str">
        <f>IF(ISBLANK($E50),"",VLOOKUP($E50,Data!$A$2:$C$26,3,))</f>
        <v>Ungdyr 12-24 mnd</v>
      </c>
      <c r="I50" s="18">
        <f t="shared" si="3"/>
        <v>22.4</v>
      </c>
      <c r="J50" s="9" t="s">
        <v>162</v>
      </c>
      <c r="K50" s="14">
        <v>43999</v>
      </c>
      <c r="L50" s="14">
        <v>44328</v>
      </c>
      <c r="M50" s="14">
        <v>44681</v>
      </c>
      <c r="N50" s="18">
        <f t="shared" si="4"/>
        <v>11.6</v>
      </c>
      <c r="O50" s="9">
        <v>1180</v>
      </c>
      <c r="P50" s="19">
        <f t="shared" si="5"/>
        <v>1221</v>
      </c>
      <c r="Q50" s="9" t="s">
        <v>159</v>
      </c>
      <c r="R50" s="9" t="s">
        <v>163</v>
      </c>
      <c r="S50" s="9" t="s">
        <v>161</v>
      </c>
      <c r="T50" s="9">
        <v>11763</v>
      </c>
    </row>
    <row r="51" spans="1:20" x14ac:dyDescent="0.3">
      <c r="B51" s="9">
        <v>2</v>
      </c>
      <c r="C51" s="9">
        <v>77.5</v>
      </c>
      <c r="D51" s="9">
        <v>45</v>
      </c>
      <c r="E51" s="9">
        <v>402</v>
      </c>
      <c r="G51" s="16" t="str">
        <f>IF(ISBLANK($E51),"",VLOOKUP($E51,Data!$A$2:$C$26,2,))</f>
        <v>FAWN</v>
      </c>
      <c r="H51" s="16" t="str">
        <f>IF(ISBLANK($E51),"",VLOOKUP($E51,Data!$A$2:$C$26,3,))</f>
        <v>Ungdyr 12-24 mnd</v>
      </c>
      <c r="I51" s="18">
        <f t="shared" si="3"/>
        <v>23.9</v>
      </c>
      <c r="J51" s="9" t="s">
        <v>146</v>
      </c>
      <c r="K51" s="14">
        <v>43963</v>
      </c>
      <c r="L51" s="14">
        <v>44321</v>
      </c>
      <c r="M51" s="14">
        <v>44690</v>
      </c>
      <c r="N51" s="18">
        <f t="shared" si="4"/>
        <v>12.1</v>
      </c>
      <c r="O51" s="9">
        <v>1959</v>
      </c>
      <c r="P51" s="19">
        <f t="shared" si="5"/>
        <v>1943</v>
      </c>
      <c r="Q51" s="9" t="s">
        <v>104</v>
      </c>
      <c r="R51" s="9" t="s">
        <v>100</v>
      </c>
      <c r="S51" s="9" t="s">
        <v>141</v>
      </c>
      <c r="T51" s="9">
        <v>11903</v>
      </c>
    </row>
    <row r="52" spans="1:20" x14ac:dyDescent="0.3">
      <c r="B52" s="9">
        <v>5</v>
      </c>
      <c r="C52" s="9">
        <v>70.5</v>
      </c>
      <c r="D52" s="9">
        <v>46</v>
      </c>
      <c r="E52" s="9">
        <v>403</v>
      </c>
      <c r="G52" s="16" t="str">
        <f>IF(ISBLANK($E52),"",VLOOKUP($E52,Data!$A$2:$C$26,2,))</f>
        <v>FAWN</v>
      </c>
      <c r="H52" s="16" t="str">
        <f>IF(ISBLANK($E52),"",VLOOKUP($E52,Data!$A$2:$C$26,3,))</f>
        <v>Voksen 24-48 mnd</v>
      </c>
      <c r="I52" s="18">
        <f t="shared" si="3"/>
        <v>22.6</v>
      </c>
      <c r="J52" s="9" t="s">
        <v>315</v>
      </c>
      <c r="K52" s="14">
        <v>43990</v>
      </c>
      <c r="L52" s="14">
        <v>44304</v>
      </c>
      <c r="M52" s="14">
        <v>44677</v>
      </c>
      <c r="N52" s="18">
        <f t="shared" si="4"/>
        <v>12.3</v>
      </c>
      <c r="O52" s="9">
        <v>1180</v>
      </c>
      <c r="P52" s="19">
        <f t="shared" si="5"/>
        <v>1151</v>
      </c>
      <c r="Q52" s="9" t="s">
        <v>316</v>
      </c>
      <c r="R52" s="9" t="s">
        <v>214</v>
      </c>
      <c r="S52" s="9" t="s">
        <v>208</v>
      </c>
      <c r="T52" s="9">
        <v>12372</v>
      </c>
    </row>
    <row r="53" spans="1:20" x14ac:dyDescent="0.3">
      <c r="C53" s="9">
        <v>62</v>
      </c>
      <c r="D53" s="9">
        <v>47</v>
      </c>
      <c r="E53" s="9">
        <v>403</v>
      </c>
      <c r="G53" s="16" t="str">
        <f>IF(ISBLANK($E53),"",VLOOKUP($E53,Data!$A$2:$C$26,2,))</f>
        <v>FAWN</v>
      </c>
      <c r="H53" s="16" t="str">
        <f>IF(ISBLANK($E53),"",VLOOKUP($E53,Data!$A$2:$C$26,3,))</f>
        <v>Voksen 24-48 mnd</v>
      </c>
      <c r="I53" s="18">
        <f t="shared" si="3"/>
        <v>24.1</v>
      </c>
      <c r="J53" s="9" t="s">
        <v>89</v>
      </c>
      <c r="K53" s="14">
        <v>43993</v>
      </c>
      <c r="L53" s="14">
        <v>44347</v>
      </c>
      <c r="M53" s="14">
        <v>44727</v>
      </c>
      <c r="N53" s="18">
        <f t="shared" si="4"/>
        <v>12.5</v>
      </c>
      <c r="O53" s="9">
        <v>2365</v>
      </c>
      <c r="P53" s="19">
        <f t="shared" si="5"/>
        <v>2270</v>
      </c>
      <c r="Q53" s="9" t="s">
        <v>86</v>
      </c>
      <c r="R53" s="9" t="s">
        <v>90</v>
      </c>
      <c r="S53" s="9" t="s">
        <v>88</v>
      </c>
      <c r="T53" s="9">
        <v>11924</v>
      </c>
    </row>
    <row r="54" spans="1:20" x14ac:dyDescent="0.3">
      <c r="A54" s="42" t="s">
        <v>329</v>
      </c>
      <c r="B54" s="42">
        <v>1</v>
      </c>
      <c r="C54" s="42">
        <v>78.5</v>
      </c>
      <c r="D54" s="42">
        <v>48</v>
      </c>
      <c r="E54" s="42">
        <v>403</v>
      </c>
      <c r="F54" s="42"/>
      <c r="G54" s="43" t="str">
        <f>IF(ISBLANK($E54),"",VLOOKUP($E54,Data!$A$2:$C$26,2,))</f>
        <v>FAWN</v>
      </c>
      <c r="H54" s="43" t="str">
        <f>IF(ISBLANK($E54),"",VLOOKUP($E54,Data!$A$2:$C$26,3,))</f>
        <v>Voksen 24-48 mnd</v>
      </c>
      <c r="I54" s="44">
        <f t="shared" si="3"/>
        <v>32.6</v>
      </c>
      <c r="J54" s="42" t="s">
        <v>174</v>
      </c>
      <c r="K54" s="45">
        <v>43689</v>
      </c>
      <c r="L54" s="45">
        <v>44311</v>
      </c>
      <c r="M54" s="45">
        <v>44681</v>
      </c>
      <c r="N54" s="44">
        <f t="shared" si="4"/>
        <v>12.2</v>
      </c>
      <c r="O54" s="42">
        <v>1745</v>
      </c>
      <c r="P54" s="46">
        <f t="shared" si="5"/>
        <v>1716</v>
      </c>
      <c r="Q54" s="42" t="s">
        <v>175</v>
      </c>
      <c r="R54" s="42" t="s">
        <v>176</v>
      </c>
      <c r="S54" s="42" t="s">
        <v>177</v>
      </c>
      <c r="T54" s="42">
        <v>11645</v>
      </c>
    </row>
    <row r="55" spans="1:20" x14ac:dyDescent="0.3">
      <c r="B55" s="9">
        <v>6</v>
      </c>
      <c r="C55" s="9">
        <v>64</v>
      </c>
      <c r="D55" s="9">
        <v>49</v>
      </c>
      <c r="E55" s="9">
        <v>403</v>
      </c>
      <c r="G55" s="16" t="str">
        <f>IF(ISBLANK($E55),"",VLOOKUP($E55,Data!$A$2:$C$26,2,))</f>
        <v>FAWN</v>
      </c>
      <c r="H55" s="16" t="str">
        <f>IF(ISBLANK($E55),"",VLOOKUP($E55,Data!$A$2:$C$26,3,))</f>
        <v>Voksen 24-48 mnd</v>
      </c>
      <c r="I55" s="18">
        <f t="shared" si="3"/>
        <v>33.200000000000003</v>
      </c>
      <c r="J55" s="9" t="s">
        <v>285</v>
      </c>
      <c r="K55" s="14">
        <v>43699</v>
      </c>
      <c r="L55" s="14">
        <v>44373</v>
      </c>
      <c r="M55" s="14">
        <v>44710</v>
      </c>
      <c r="N55" s="18">
        <f t="shared" si="4"/>
        <v>11.1</v>
      </c>
      <c r="O55" s="9">
        <v>1365</v>
      </c>
      <c r="P55" s="19">
        <f t="shared" si="5"/>
        <v>1476</v>
      </c>
      <c r="Q55" s="9" t="s">
        <v>104</v>
      </c>
      <c r="R55" s="9" t="s">
        <v>277</v>
      </c>
      <c r="S55" s="9" t="s">
        <v>278</v>
      </c>
      <c r="T55" s="9">
        <v>11985</v>
      </c>
    </row>
    <row r="56" spans="1:20" x14ac:dyDescent="0.3">
      <c r="B56" s="9">
        <v>4</v>
      </c>
      <c r="C56" s="9">
        <v>71</v>
      </c>
      <c r="D56" s="9">
        <v>51</v>
      </c>
      <c r="E56" s="9">
        <v>403</v>
      </c>
      <c r="G56" s="16" t="str">
        <f>IF(ISBLANK($E56),"",VLOOKUP($E56,Data!$A$2:$C$26,2,))</f>
        <v>FAWN</v>
      </c>
      <c r="H56" s="16" t="str">
        <f>IF(ISBLANK($E56),"",VLOOKUP($E56,Data!$A$2:$C$26,3,))</f>
        <v>Voksen 24-48 mnd</v>
      </c>
      <c r="I56" s="18">
        <f t="shared" si="3"/>
        <v>34.299999999999997</v>
      </c>
      <c r="J56" s="9" t="s">
        <v>131</v>
      </c>
      <c r="K56" s="14">
        <v>43632</v>
      </c>
      <c r="L56" s="14">
        <v>44320</v>
      </c>
      <c r="M56" s="14">
        <v>44675</v>
      </c>
      <c r="N56" s="18">
        <f t="shared" si="4"/>
        <v>11.7</v>
      </c>
      <c r="O56" s="9">
        <v>943</v>
      </c>
      <c r="P56" s="19">
        <f t="shared" si="5"/>
        <v>967</v>
      </c>
      <c r="Q56" s="9" t="s">
        <v>132</v>
      </c>
      <c r="R56" s="9" t="s">
        <v>133</v>
      </c>
      <c r="S56" s="9" t="s">
        <v>124</v>
      </c>
      <c r="T56" s="9">
        <v>11621</v>
      </c>
    </row>
    <row r="57" spans="1:20" x14ac:dyDescent="0.3">
      <c r="B57" s="9">
        <v>2</v>
      </c>
      <c r="C57" s="9">
        <v>77.5</v>
      </c>
      <c r="D57" s="9">
        <v>52</v>
      </c>
      <c r="E57" s="9">
        <v>403</v>
      </c>
      <c r="G57" s="16" t="str">
        <f>IF(ISBLANK($E57),"",VLOOKUP($E57,Data!$A$2:$C$26,2,))</f>
        <v>FAWN</v>
      </c>
      <c r="H57" s="16" t="str">
        <f>IF(ISBLANK($E57),"",VLOOKUP($E57,Data!$A$2:$C$26,3,))</f>
        <v>Voksen 24-48 mnd</v>
      </c>
      <c r="I57" s="18">
        <f t="shared" si="3"/>
        <v>34.5</v>
      </c>
      <c r="J57" s="9" t="s">
        <v>178</v>
      </c>
      <c r="K57" s="14">
        <v>43631</v>
      </c>
      <c r="L57" s="14">
        <v>44311</v>
      </c>
      <c r="M57" s="14">
        <v>44681</v>
      </c>
      <c r="N57" s="18">
        <f t="shared" si="4"/>
        <v>12.2</v>
      </c>
      <c r="O57" s="9">
        <v>1865</v>
      </c>
      <c r="P57" s="19">
        <f t="shared" si="5"/>
        <v>1834</v>
      </c>
      <c r="Q57" s="9" t="s">
        <v>179</v>
      </c>
      <c r="R57" s="9" t="s">
        <v>180</v>
      </c>
      <c r="S57" s="9" t="s">
        <v>177</v>
      </c>
      <c r="T57" s="9">
        <v>11858</v>
      </c>
    </row>
    <row r="58" spans="1:20" x14ac:dyDescent="0.3">
      <c r="C58" s="9">
        <v>56.5</v>
      </c>
      <c r="D58" s="9">
        <v>103</v>
      </c>
      <c r="E58" s="9">
        <v>403</v>
      </c>
      <c r="G58" s="16" t="str">
        <f>IF(ISBLANK($E58),"",VLOOKUP($E58,Data!$A$2:$C$26,2,))</f>
        <v>FAWN</v>
      </c>
      <c r="H58" s="16" t="str">
        <f>IF(ISBLANK($E58),"",VLOOKUP($E58,Data!$A$2:$C$26,3,))</f>
        <v>Voksen 24-48 mnd</v>
      </c>
      <c r="I58" s="18">
        <f t="shared" si="3"/>
        <v>35.200000000000003</v>
      </c>
      <c r="J58" s="9" t="s">
        <v>193</v>
      </c>
      <c r="K58" s="14">
        <v>43642</v>
      </c>
      <c r="L58" s="14">
        <v>44346</v>
      </c>
      <c r="M58" s="14">
        <v>44715</v>
      </c>
      <c r="N58" s="18">
        <f t="shared" si="4"/>
        <v>12.1</v>
      </c>
      <c r="O58" s="9">
        <v>1200</v>
      </c>
      <c r="P58" s="19">
        <f t="shared" si="5"/>
        <v>1190</v>
      </c>
      <c r="Q58" s="9" t="s">
        <v>150</v>
      </c>
      <c r="R58" s="9" t="s">
        <v>195</v>
      </c>
      <c r="S58" s="9" t="s">
        <v>190</v>
      </c>
      <c r="T58" s="9">
        <v>11806</v>
      </c>
    </row>
    <row r="59" spans="1:20" x14ac:dyDescent="0.3">
      <c r="B59" s="9">
        <v>3</v>
      </c>
      <c r="C59" s="9">
        <v>72</v>
      </c>
      <c r="D59" s="9">
        <v>54</v>
      </c>
      <c r="E59" s="9">
        <v>403</v>
      </c>
      <c r="G59" s="16" t="str">
        <f>IF(ISBLANK($E59),"",VLOOKUP($E59,Data!$A$2:$C$26,2,))</f>
        <v>FAWN</v>
      </c>
      <c r="H59" s="16" t="str">
        <f>IF(ISBLANK($E59),"",VLOOKUP($E59,Data!$A$2:$C$26,3,))</f>
        <v>Voksen 24-48 mnd</v>
      </c>
      <c r="I59" s="18">
        <f t="shared" si="3"/>
        <v>47.3</v>
      </c>
      <c r="J59" s="9" t="s">
        <v>74</v>
      </c>
      <c r="K59" s="14">
        <v>43248</v>
      </c>
      <c r="L59" s="14">
        <v>44327</v>
      </c>
      <c r="M59" s="14">
        <v>44687</v>
      </c>
      <c r="N59" s="18">
        <f t="shared" si="4"/>
        <v>11.8</v>
      </c>
      <c r="O59" s="9">
        <v>1245</v>
      </c>
      <c r="P59" s="19">
        <f t="shared" si="5"/>
        <v>1266</v>
      </c>
      <c r="Q59" s="9" t="s">
        <v>68</v>
      </c>
      <c r="R59" s="9" t="s">
        <v>75</v>
      </c>
      <c r="S59" s="9" t="s">
        <v>76</v>
      </c>
      <c r="T59" s="9">
        <v>11455</v>
      </c>
    </row>
    <row r="60" spans="1:20" x14ac:dyDescent="0.3">
      <c r="B60" s="9">
        <v>1</v>
      </c>
      <c r="C60" s="9">
        <v>71.5</v>
      </c>
      <c r="D60" s="9">
        <v>55</v>
      </c>
      <c r="E60" s="9">
        <v>404</v>
      </c>
      <c r="G60" s="16" t="str">
        <f>IF(ISBLANK($E60),"",VLOOKUP($E60,Data!$A$2:$C$26,2,))</f>
        <v>FAWN</v>
      </c>
      <c r="H60" s="16" t="str">
        <f>IF(ISBLANK($E60),"",VLOOKUP($E60,Data!$A$2:$C$26,3,))</f>
        <v xml:space="preserve">Senior 48 mnd og over </v>
      </c>
      <c r="I60" s="18">
        <f t="shared" si="3"/>
        <v>67.7</v>
      </c>
      <c r="J60" s="9" t="s">
        <v>211</v>
      </c>
      <c r="K60" s="14">
        <v>42619</v>
      </c>
      <c r="L60" s="14">
        <v>44304</v>
      </c>
      <c r="M60" s="14">
        <v>44677</v>
      </c>
      <c r="N60" s="18">
        <f t="shared" si="4"/>
        <v>12.3</v>
      </c>
      <c r="O60" s="9">
        <v>1080</v>
      </c>
      <c r="P60" s="19">
        <f t="shared" si="5"/>
        <v>1054</v>
      </c>
      <c r="Q60" s="9" t="s">
        <v>212</v>
      </c>
      <c r="R60" s="9" t="s">
        <v>213</v>
      </c>
      <c r="S60" s="9" t="s">
        <v>208</v>
      </c>
      <c r="T60" s="9">
        <v>10385</v>
      </c>
    </row>
    <row r="61" spans="1:20" s="37" customFormat="1" x14ac:dyDescent="0.3">
      <c r="A61" s="9"/>
      <c r="B61" s="9">
        <v>2</v>
      </c>
      <c r="C61" s="9">
        <v>77</v>
      </c>
      <c r="D61" s="9">
        <v>57</v>
      </c>
      <c r="E61" s="9">
        <v>501</v>
      </c>
      <c r="F61" s="9"/>
      <c r="G61" s="16" t="str">
        <f>IF(ISBLANK($E61),"",VLOOKUP($E61,Data!$A$2:$C$26,2,))</f>
        <v>LYS</v>
      </c>
      <c r="H61" s="16" t="str">
        <f>IF(ISBLANK($E61),"",VLOOKUP($E61,Data!$A$2:$C$26,3,))</f>
        <v xml:space="preserve">Junior 6-12 mnd </v>
      </c>
      <c r="I61" s="18">
        <f t="shared" si="3"/>
        <v>8.5</v>
      </c>
      <c r="J61" s="9" t="s">
        <v>233</v>
      </c>
      <c r="K61" s="14">
        <v>44417</v>
      </c>
      <c r="L61" s="9"/>
      <c r="M61" s="14">
        <v>44676</v>
      </c>
      <c r="N61" s="18">
        <f t="shared" si="4"/>
        <v>8.5</v>
      </c>
      <c r="O61" s="9">
        <v>1205</v>
      </c>
      <c r="P61" s="19">
        <f t="shared" si="5"/>
        <v>1701</v>
      </c>
      <c r="Q61" s="9" t="s">
        <v>62</v>
      </c>
      <c r="R61" s="9" t="s">
        <v>234</v>
      </c>
      <c r="S61" s="9" t="s">
        <v>230</v>
      </c>
      <c r="T61" s="9">
        <v>12231</v>
      </c>
    </row>
    <row r="62" spans="1:20" x14ac:dyDescent="0.3">
      <c r="B62" s="9">
        <v>4</v>
      </c>
      <c r="C62" s="9">
        <v>72.5</v>
      </c>
      <c r="D62" s="9">
        <v>33</v>
      </c>
      <c r="E62" s="9">
        <v>501</v>
      </c>
      <c r="G62" s="16" t="str">
        <f>IF(ISBLANK($E62),"",VLOOKUP($E62,Data!$A$2:$C$26,2,))</f>
        <v>LYS</v>
      </c>
      <c r="H62" s="16" t="str">
        <f>IF(ISBLANK($E62),"",VLOOKUP($E62,Data!$A$2:$C$26,3,))</f>
        <v xml:space="preserve">Junior 6-12 mnd </v>
      </c>
      <c r="I62" s="18">
        <f t="shared" si="3"/>
        <v>8.8000000000000007</v>
      </c>
      <c r="J62" s="9" t="s">
        <v>139</v>
      </c>
      <c r="K62" s="14">
        <v>44422</v>
      </c>
      <c r="M62" s="14">
        <v>44690</v>
      </c>
      <c r="N62" s="18">
        <f t="shared" si="4"/>
        <v>8.8000000000000007</v>
      </c>
      <c r="O62" s="9">
        <v>911</v>
      </c>
      <c r="P62" s="19">
        <f t="shared" si="5"/>
        <v>1242</v>
      </c>
      <c r="Q62" s="9" t="s">
        <v>68</v>
      </c>
      <c r="R62" s="9" t="s">
        <v>140</v>
      </c>
      <c r="S62" s="9" t="s">
        <v>141</v>
      </c>
      <c r="T62" s="9">
        <v>12287</v>
      </c>
    </row>
    <row r="63" spans="1:20" x14ac:dyDescent="0.3">
      <c r="B63" s="9">
        <v>5</v>
      </c>
      <c r="C63" s="9">
        <v>72</v>
      </c>
      <c r="D63" s="9">
        <v>58</v>
      </c>
      <c r="E63" s="9">
        <v>501</v>
      </c>
      <c r="G63" s="16" t="str">
        <f>IF(ISBLANK($E63),"",VLOOKUP($E63,Data!$A$2:$C$26,2,))</f>
        <v>LYS</v>
      </c>
      <c r="H63" s="16" t="str">
        <f>IF(ISBLANK($E63),"",VLOOKUP($E63,Data!$A$2:$C$26,3,))</f>
        <v xml:space="preserve">Junior 6-12 mnd </v>
      </c>
      <c r="I63" s="18">
        <f t="shared" si="3"/>
        <v>9.5</v>
      </c>
      <c r="J63" s="9" t="s">
        <v>77</v>
      </c>
      <c r="K63" s="14">
        <v>44398</v>
      </c>
      <c r="M63" s="14">
        <v>44687</v>
      </c>
      <c r="N63" s="18">
        <f t="shared" si="4"/>
        <v>9.5</v>
      </c>
      <c r="O63" s="9">
        <v>905</v>
      </c>
      <c r="P63" s="19">
        <f t="shared" si="5"/>
        <v>1143</v>
      </c>
      <c r="Q63" s="9" t="s">
        <v>78</v>
      </c>
      <c r="R63" s="9" t="s">
        <v>74</v>
      </c>
      <c r="S63" s="9" t="s">
        <v>76</v>
      </c>
      <c r="T63" s="9">
        <v>12187</v>
      </c>
    </row>
    <row r="64" spans="1:20" x14ac:dyDescent="0.3">
      <c r="A64" s="37" t="s">
        <v>325</v>
      </c>
      <c r="B64" s="37">
        <v>1</v>
      </c>
      <c r="C64" s="37">
        <v>79</v>
      </c>
      <c r="D64" s="37">
        <v>59</v>
      </c>
      <c r="E64" s="37">
        <v>501</v>
      </c>
      <c r="F64" s="37"/>
      <c r="G64" s="38" t="str">
        <f>IF(ISBLANK($E64),"",VLOOKUP($E64,Data!$A$2:$C$26,2,))</f>
        <v>LYS</v>
      </c>
      <c r="H64" s="38" t="str">
        <f>IF(ISBLANK($E64),"",VLOOKUP($E64,Data!$A$2:$C$26,3,))</f>
        <v xml:space="preserve">Junior 6-12 mnd </v>
      </c>
      <c r="I64" s="39">
        <f t="shared" si="3"/>
        <v>10.4</v>
      </c>
      <c r="J64" s="37" t="s">
        <v>97</v>
      </c>
      <c r="K64" s="40">
        <v>44364</v>
      </c>
      <c r="L64" s="37"/>
      <c r="M64" s="40">
        <v>44680</v>
      </c>
      <c r="N64" s="39">
        <f t="shared" si="4"/>
        <v>10.4</v>
      </c>
      <c r="O64" s="37">
        <v>985</v>
      </c>
      <c r="P64" s="41">
        <f t="shared" si="5"/>
        <v>1137</v>
      </c>
      <c r="Q64" s="37" t="s">
        <v>68</v>
      </c>
      <c r="R64" s="37" t="s">
        <v>98</v>
      </c>
      <c r="S64" s="37" t="s">
        <v>93</v>
      </c>
      <c r="T64" s="37">
        <v>12295</v>
      </c>
    </row>
    <row r="65" spans="1:20" x14ac:dyDescent="0.3">
      <c r="C65" s="9">
        <v>70</v>
      </c>
      <c r="D65" s="9">
        <v>61</v>
      </c>
      <c r="E65" s="9">
        <v>501</v>
      </c>
      <c r="G65" s="16" t="str">
        <f>IF(ISBLANK($E65),"",VLOOKUP($E65,Data!$A$2:$C$26,2,))</f>
        <v>LYS</v>
      </c>
      <c r="H65" s="16" t="str">
        <f>IF(ISBLANK($E65),"",VLOOKUP($E65,Data!$A$2:$C$26,3,))</f>
        <v xml:space="preserve">Junior 6-12 mnd </v>
      </c>
      <c r="I65" s="18">
        <f t="shared" si="3"/>
        <v>11.4</v>
      </c>
      <c r="J65" s="9" t="s">
        <v>99</v>
      </c>
      <c r="K65" s="14">
        <v>44332</v>
      </c>
      <c r="M65" s="14">
        <v>44680</v>
      </c>
      <c r="N65" s="18">
        <f t="shared" si="4"/>
        <v>11.4</v>
      </c>
      <c r="O65" s="9">
        <v>725</v>
      </c>
      <c r="P65" s="19">
        <f t="shared" si="5"/>
        <v>763</v>
      </c>
      <c r="Q65" s="9" t="s">
        <v>68</v>
      </c>
      <c r="R65" s="9" t="s">
        <v>100</v>
      </c>
      <c r="S65" s="9" t="s">
        <v>93</v>
      </c>
      <c r="T65" s="9">
        <v>12291</v>
      </c>
    </row>
    <row r="66" spans="1:20" x14ac:dyDescent="0.3">
      <c r="B66" s="9">
        <v>6</v>
      </c>
      <c r="C66" s="9">
        <v>72</v>
      </c>
      <c r="D66" s="9">
        <v>62</v>
      </c>
      <c r="E66" s="9">
        <v>501</v>
      </c>
      <c r="G66" s="16" t="str">
        <f>IF(ISBLANK($E66),"",VLOOKUP($E66,Data!$A$2:$C$26,2,))</f>
        <v>LYS</v>
      </c>
      <c r="H66" s="16" t="str">
        <f>IF(ISBLANK($E66),"",VLOOKUP($E66,Data!$A$2:$C$26,3,))</f>
        <v xml:space="preserve">Junior 6-12 mnd </v>
      </c>
      <c r="I66" s="18">
        <f t="shared" si="3"/>
        <v>11.4</v>
      </c>
      <c r="J66" s="9" t="s">
        <v>101</v>
      </c>
      <c r="K66" s="14">
        <v>44333</v>
      </c>
      <c r="L66" s="14"/>
      <c r="M66" s="14">
        <v>44680</v>
      </c>
      <c r="N66" s="18">
        <f t="shared" si="4"/>
        <v>11.4</v>
      </c>
      <c r="O66" s="9">
        <v>1045</v>
      </c>
      <c r="P66" s="19">
        <f t="shared" si="5"/>
        <v>1100</v>
      </c>
      <c r="Q66" s="9" t="s">
        <v>68</v>
      </c>
      <c r="R66" s="9" t="s">
        <v>102</v>
      </c>
      <c r="S66" s="9" t="s">
        <v>93</v>
      </c>
      <c r="T66" s="9">
        <v>12292</v>
      </c>
    </row>
    <row r="67" spans="1:20" x14ac:dyDescent="0.3">
      <c r="B67" s="9">
        <v>3</v>
      </c>
      <c r="C67" s="9">
        <v>74</v>
      </c>
      <c r="D67" s="9">
        <v>63</v>
      </c>
      <c r="E67" s="9">
        <v>501</v>
      </c>
      <c r="G67" s="16" t="str">
        <f>IF(ISBLANK($E67),"",VLOOKUP($E67,Data!$A$2:$C$26,2,))</f>
        <v>LYS</v>
      </c>
      <c r="H67" s="16" t="str">
        <f>IF(ISBLANK($E67),"",VLOOKUP($E67,Data!$A$2:$C$26,3,))</f>
        <v xml:space="preserve">Junior 6-12 mnd </v>
      </c>
      <c r="I67" s="18">
        <f t="shared" ref="I67:I98" si="6">IF(ISBLANK(M67),"",YEARFRAC(K67,M67)*12)</f>
        <v>11.9</v>
      </c>
      <c r="J67" s="9" t="s">
        <v>67</v>
      </c>
      <c r="K67" s="14">
        <v>44342</v>
      </c>
      <c r="L67" s="14"/>
      <c r="M67" s="14">
        <v>44704</v>
      </c>
      <c r="N67" s="18">
        <f t="shared" ref="N67:N98" si="7">IF(OR(ISBLANK(L67),ISBLANK(M67)),(IF(AND(ISBLANK(L67),NOT(ISBLANK(M67)),NOT(ISBLANK(K67))),YEARFRAC(K67,M67)*12,"")),YEARFRAC(L67,M67)*12)</f>
        <v>11.9</v>
      </c>
      <c r="O67" s="9">
        <v>928</v>
      </c>
      <c r="P67" s="19">
        <f t="shared" ref="P67:P98" si="8">IF(AND(ISBLANK(O67),N67&gt;0),"",(O67/N67)*12)</f>
        <v>936</v>
      </c>
      <c r="Q67" s="9" t="s">
        <v>68</v>
      </c>
      <c r="R67" s="9" t="s">
        <v>69</v>
      </c>
      <c r="S67" s="9" t="s">
        <v>18</v>
      </c>
      <c r="T67" s="9">
        <v>12116</v>
      </c>
    </row>
    <row r="68" spans="1:20" x14ac:dyDescent="0.3">
      <c r="B68" s="9">
        <v>1</v>
      </c>
      <c r="C68" s="9">
        <v>72</v>
      </c>
      <c r="D68" s="9">
        <v>64</v>
      </c>
      <c r="E68" s="9">
        <v>502</v>
      </c>
      <c r="G68" s="16" t="str">
        <f>IF(ISBLANK($E68),"",VLOOKUP($E68,Data!$A$2:$C$26,2,))</f>
        <v>LYS</v>
      </c>
      <c r="H68" s="16" t="str">
        <f>IF(ISBLANK($E68),"",VLOOKUP($E68,Data!$A$2:$C$26,3,))</f>
        <v>Ungdyr 12-24 mnd</v>
      </c>
      <c r="I68" s="18">
        <f t="shared" si="6"/>
        <v>20.5</v>
      </c>
      <c r="J68" s="9" t="s">
        <v>181</v>
      </c>
      <c r="K68" s="14">
        <v>44057</v>
      </c>
      <c r="L68" s="14">
        <v>44311</v>
      </c>
      <c r="M68" s="14">
        <v>44681</v>
      </c>
      <c r="N68" s="18">
        <f t="shared" si="7"/>
        <v>12.2</v>
      </c>
      <c r="O68" s="9">
        <v>1365</v>
      </c>
      <c r="P68" s="19">
        <f t="shared" si="8"/>
        <v>1343</v>
      </c>
      <c r="Q68" s="9" t="s">
        <v>182</v>
      </c>
      <c r="R68" s="9" t="s">
        <v>176</v>
      </c>
      <c r="S68" s="9" t="s">
        <v>177</v>
      </c>
      <c r="T68" s="9">
        <v>11860</v>
      </c>
    </row>
    <row r="69" spans="1:20" x14ac:dyDescent="0.3">
      <c r="B69" s="9">
        <v>2</v>
      </c>
      <c r="C69" s="9">
        <v>71.5</v>
      </c>
      <c r="D69" s="9">
        <v>65</v>
      </c>
      <c r="E69" s="9">
        <v>502</v>
      </c>
      <c r="G69" s="16" t="str">
        <f>IF(ISBLANK($E69),"",VLOOKUP($E69,Data!$A$2:$C$26,2,))</f>
        <v>LYS</v>
      </c>
      <c r="H69" s="16" t="str">
        <f>IF(ISBLANK($E69),"",VLOOKUP($E69,Data!$A$2:$C$26,3,))</f>
        <v>Ungdyr 12-24 mnd</v>
      </c>
      <c r="I69" s="18">
        <f t="shared" si="6"/>
        <v>21.7</v>
      </c>
      <c r="J69" s="9" t="s">
        <v>91</v>
      </c>
      <c r="K69" s="14">
        <v>44021</v>
      </c>
      <c r="L69" s="14">
        <v>44321</v>
      </c>
      <c r="M69" s="14">
        <v>44680</v>
      </c>
      <c r="N69" s="18">
        <f t="shared" si="7"/>
        <v>11.8</v>
      </c>
      <c r="O69" s="9">
        <v>1105</v>
      </c>
      <c r="P69" s="19">
        <f t="shared" si="8"/>
        <v>1124</v>
      </c>
      <c r="Q69" s="9" t="s">
        <v>68</v>
      </c>
      <c r="R69" s="9" t="s">
        <v>92</v>
      </c>
      <c r="S69" s="9" t="s">
        <v>93</v>
      </c>
      <c r="T69" s="9">
        <v>11907</v>
      </c>
    </row>
    <row r="70" spans="1:20" s="37" customFormat="1" x14ac:dyDescent="0.3">
      <c r="A70" s="9"/>
      <c r="B70" s="9">
        <v>4</v>
      </c>
      <c r="C70" s="9">
        <v>63.5</v>
      </c>
      <c r="D70" s="9">
        <v>66</v>
      </c>
      <c r="E70" s="9">
        <v>502</v>
      </c>
      <c r="F70" s="9"/>
      <c r="G70" s="16" t="str">
        <f>IF(ISBLANK($E70),"",VLOOKUP($E70,Data!$A$2:$C$26,2,))</f>
        <v>LYS</v>
      </c>
      <c r="H70" s="16" t="str">
        <f>IF(ISBLANK($E70),"",VLOOKUP($E70,Data!$A$2:$C$26,3,))</f>
        <v>Ungdyr 12-24 mnd</v>
      </c>
      <c r="I70" s="18">
        <f t="shared" si="6"/>
        <v>23.1</v>
      </c>
      <c r="J70" s="9" t="s">
        <v>196</v>
      </c>
      <c r="K70" s="14">
        <v>43980</v>
      </c>
      <c r="L70" s="14">
        <v>44336</v>
      </c>
      <c r="M70" s="14">
        <v>44683</v>
      </c>
      <c r="N70" s="18">
        <f t="shared" si="7"/>
        <v>11.4</v>
      </c>
      <c r="O70" s="9">
        <v>1550</v>
      </c>
      <c r="P70" s="19">
        <f t="shared" si="8"/>
        <v>1632</v>
      </c>
      <c r="Q70" s="9" t="s">
        <v>62</v>
      </c>
      <c r="R70" s="9" t="s">
        <v>197</v>
      </c>
      <c r="S70" s="9" t="s">
        <v>18</v>
      </c>
      <c r="T70" s="9">
        <v>11755</v>
      </c>
    </row>
    <row r="71" spans="1:20" x14ac:dyDescent="0.3">
      <c r="B71" s="9">
        <v>3</v>
      </c>
      <c r="C71" s="9">
        <v>67</v>
      </c>
      <c r="D71" s="9">
        <v>67</v>
      </c>
      <c r="E71" s="9">
        <v>502</v>
      </c>
      <c r="G71" s="16" t="str">
        <f>IF(ISBLANK($E71),"",VLOOKUP($E71,Data!$A$2:$C$26,2,))</f>
        <v>LYS</v>
      </c>
      <c r="H71" s="16" t="str">
        <f>IF(ISBLANK($E71),"",VLOOKUP($E71,Data!$A$2:$C$26,3,))</f>
        <v>Ungdyr 12-24 mnd</v>
      </c>
      <c r="I71" s="18">
        <f t="shared" si="6"/>
        <v>23.3</v>
      </c>
      <c r="J71" s="9" t="s">
        <v>198</v>
      </c>
      <c r="K71" s="14">
        <v>43986</v>
      </c>
      <c r="L71" s="14">
        <v>44329</v>
      </c>
      <c r="M71" s="14">
        <v>44693</v>
      </c>
      <c r="N71" s="18">
        <f t="shared" si="7"/>
        <v>12</v>
      </c>
      <c r="O71" s="9">
        <v>2359</v>
      </c>
      <c r="P71" s="19">
        <f t="shared" si="8"/>
        <v>2359</v>
      </c>
      <c r="Q71" s="9" t="s">
        <v>165</v>
      </c>
      <c r="R71" s="9" t="s">
        <v>199</v>
      </c>
      <c r="S71" s="9" t="s">
        <v>200</v>
      </c>
      <c r="T71" s="9">
        <v>11853</v>
      </c>
    </row>
    <row r="72" spans="1:20" x14ac:dyDescent="0.3">
      <c r="A72" s="37" t="s">
        <v>323</v>
      </c>
      <c r="B72" s="37">
        <v>1</v>
      </c>
      <c r="C72" s="37">
        <v>80.5</v>
      </c>
      <c r="D72" s="37">
        <v>68</v>
      </c>
      <c r="E72" s="37">
        <v>503</v>
      </c>
      <c r="F72" s="37"/>
      <c r="G72" s="38" t="str">
        <f>IF(ISBLANK($E72),"",VLOOKUP($E72,Data!$A$2:$C$26,2,))</f>
        <v>LYS</v>
      </c>
      <c r="H72" s="38" t="str">
        <f>IF(ISBLANK($E72),"",VLOOKUP($E72,Data!$A$2:$C$26,3,))</f>
        <v>Voksen 24-48 mnd</v>
      </c>
      <c r="I72" s="39">
        <f t="shared" si="6"/>
        <v>35.6</v>
      </c>
      <c r="J72" s="37" t="s">
        <v>255</v>
      </c>
      <c r="K72" s="40">
        <v>43654</v>
      </c>
      <c r="L72" s="40">
        <v>44377</v>
      </c>
      <c r="M72" s="40">
        <v>44738</v>
      </c>
      <c r="N72" s="39">
        <f t="shared" si="7"/>
        <v>11.9</v>
      </c>
      <c r="O72" s="37">
        <v>1820</v>
      </c>
      <c r="P72" s="41">
        <f t="shared" si="8"/>
        <v>1835</v>
      </c>
      <c r="Q72" s="37" t="s">
        <v>204</v>
      </c>
      <c r="R72" s="37" t="s">
        <v>256</v>
      </c>
      <c r="S72" s="37" t="s">
        <v>251</v>
      </c>
      <c r="T72" s="37">
        <v>11637</v>
      </c>
    </row>
    <row r="73" spans="1:20" x14ac:dyDescent="0.3">
      <c r="B73" s="9">
        <v>2</v>
      </c>
      <c r="C73" s="9">
        <v>71.5</v>
      </c>
      <c r="D73" s="9">
        <v>53</v>
      </c>
      <c r="E73" s="9">
        <v>503</v>
      </c>
      <c r="G73" s="16" t="str">
        <f>IF(ISBLANK($E73),"",VLOOKUP($E73,Data!$A$2:$C$26,2,))</f>
        <v>LYS</v>
      </c>
      <c r="H73" s="16" t="str">
        <f>IF(ISBLANK($E73),"",VLOOKUP($E73,Data!$A$2:$C$26,3,))</f>
        <v>Voksen 24-48 mnd</v>
      </c>
      <c r="I73" s="18">
        <f t="shared" si="6"/>
        <v>45.2</v>
      </c>
      <c r="J73" s="9" t="s">
        <v>70</v>
      </c>
      <c r="K73" s="14">
        <v>43338</v>
      </c>
      <c r="L73" s="14">
        <v>44323</v>
      </c>
      <c r="M73" s="14">
        <v>44712</v>
      </c>
      <c r="N73" s="18">
        <f t="shared" si="7"/>
        <v>12.8</v>
      </c>
      <c r="O73" s="9">
        <v>2429</v>
      </c>
      <c r="P73" s="19">
        <f t="shared" si="8"/>
        <v>2277</v>
      </c>
      <c r="Q73" s="9" t="s">
        <v>65</v>
      </c>
      <c r="R73" s="9" t="s">
        <v>66</v>
      </c>
      <c r="S73" s="9" t="s">
        <v>18</v>
      </c>
      <c r="T73" s="9">
        <v>11411</v>
      </c>
    </row>
    <row r="74" spans="1:20" x14ac:dyDescent="0.3">
      <c r="B74" s="9">
        <v>1</v>
      </c>
      <c r="C74" s="9">
        <v>80</v>
      </c>
      <c r="D74" s="9">
        <v>69</v>
      </c>
      <c r="E74" s="9">
        <v>601</v>
      </c>
      <c r="F74" s="9" t="s">
        <v>321</v>
      </c>
      <c r="G74" s="16" t="str">
        <f>IF(ISBLANK($E74),"",VLOOKUP($E74,Data!$A$2:$C$26,2,))</f>
        <v>HVIT</v>
      </c>
      <c r="H74" s="16" t="str">
        <f>IF(ISBLANK($E74),"",VLOOKUP($E74,Data!$A$2:$C$26,3,))</f>
        <v xml:space="preserve">Junior 6-12 mnd </v>
      </c>
      <c r="I74" s="18">
        <f t="shared" si="6"/>
        <v>8.1</v>
      </c>
      <c r="J74" s="9" t="s">
        <v>203</v>
      </c>
      <c r="K74" s="14">
        <v>44449</v>
      </c>
      <c r="L74" s="14"/>
      <c r="M74" s="14">
        <v>44693</v>
      </c>
      <c r="N74" s="18">
        <f t="shared" si="7"/>
        <v>8.1</v>
      </c>
      <c r="O74" s="9">
        <v>1465</v>
      </c>
      <c r="P74" s="19">
        <f t="shared" si="8"/>
        <v>2170</v>
      </c>
      <c r="Q74" s="9" t="s">
        <v>204</v>
      </c>
      <c r="R74" s="9" t="s">
        <v>205</v>
      </c>
      <c r="S74" s="9" t="s">
        <v>200</v>
      </c>
      <c r="T74" s="9">
        <v>12184</v>
      </c>
    </row>
    <row r="75" spans="1:20" x14ac:dyDescent="0.3">
      <c r="B75" s="9">
        <v>3</v>
      </c>
      <c r="C75" s="9">
        <v>75.5</v>
      </c>
      <c r="D75" s="9">
        <v>70</v>
      </c>
      <c r="E75" s="9">
        <v>601</v>
      </c>
      <c r="F75" s="9" t="s">
        <v>321</v>
      </c>
      <c r="G75" s="16" t="str">
        <f>IF(ISBLANK($E75),"",VLOOKUP($E75,Data!$A$2:$C$26,2,))</f>
        <v>HVIT</v>
      </c>
      <c r="H75" s="16" t="str">
        <f>IF(ISBLANK($E75),"",VLOOKUP($E75,Data!$A$2:$C$26,3,))</f>
        <v xml:space="preserve">Junior 6-12 mnd </v>
      </c>
      <c r="I75" s="18">
        <f t="shared" si="6"/>
        <v>8.1999999999999993</v>
      </c>
      <c r="J75" s="9" t="s">
        <v>125</v>
      </c>
      <c r="K75" s="14">
        <v>44425</v>
      </c>
      <c r="L75" s="14"/>
      <c r="M75" s="14">
        <v>44675</v>
      </c>
      <c r="N75" s="18">
        <f t="shared" si="7"/>
        <v>8.1999999999999993</v>
      </c>
      <c r="O75" s="9">
        <v>960</v>
      </c>
      <c r="P75" s="19">
        <f t="shared" si="8"/>
        <v>1405</v>
      </c>
      <c r="Q75" s="9" t="s">
        <v>126</v>
      </c>
      <c r="R75" s="9" t="s">
        <v>127</v>
      </c>
      <c r="S75" s="9" t="s">
        <v>124</v>
      </c>
      <c r="T75" s="9">
        <v>12321</v>
      </c>
    </row>
    <row r="76" spans="1:20" x14ac:dyDescent="0.3">
      <c r="B76" s="9">
        <v>2</v>
      </c>
      <c r="C76" s="9">
        <v>79.5</v>
      </c>
      <c r="D76" s="9">
        <v>71</v>
      </c>
      <c r="E76" s="9">
        <v>601</v>
      </c>
      <c r="F76" s="9" t="s">
        <v>321</v>
      </c>
      <c r="G76" s="16" t="str">
        <f>IF(ISBLANK($E76),"",VLOOKUP($E76,Data!$A$2:$C$26,2,))</f>
        <v>HVIT</v>
      </c>
      <c r="H76" s="16" t="str">
        <f>IF(ISBLANK($E76),"",VLOOKUP($E76,Data!$A$2:$C$26,3,))</f>
        <v xml:space="preserve">Junior 6-12 mnd </v>
      </c>
      <c r="I76" s="18">
        <f t="shared" si="6"/>
        <v>8.3000000000000007</v>
      </c>
      <c r="J76" s="9" t="s">
        <v>292</v>
      </c>
      <c r="K76" s="14">
        <v>44425</v>
      </c>
      <c r="L76" s="14"/>
      <c r="M76" s="14">
        <v>44678</v>
      </c>
      <c r="N76" s="18">
        <f t="shared" si="7"/>
        <v>8.3000000000000007</v>
      </c>
      <c r="O76" s="9">
        <v>1385</v>
      </c>
      <c r="P76" s="19">
        <f t="shared" si="8"/>
        <v>2002</v>
      </c>
      <c r="Q76" s="9" t="s">
        <v>168</v>
      </c>
      <c r="R76" s="9" t="s">
        <v>245</v>
      </c>
      <c r="S76" s="9" t="s">
        <v>246</v>
      </c>
      <c r="T76" s="9">
        <v>12268</v>
      </c>
    </row>
    <row r="77" spans="1:20" x14ac:dyDescent="0.3">
      <c r="B77" s="9">
        <v>4</v>
      </c>
      <c r="C77" s="9">
        <v>74</v>
      </c>
      <c r="D77" s="9">
        <v>72</v>
      </c>
      <c r="E77" s="9">
        <v>601</v>
      </c>
      <c r="F77" s="9" t="s">
        <v>321</v>
      </c>
      <c r="G77" s="16" t="str">
        <f>IF(ISBLANK($E77),"",VLOOKUP($E77,Data!$A$2:$C$26,2,))</f>
        <v>HVIT</v>
      </c>
      <c r="H77" s="16" t="str">
        <f>IF(ISBLANK($E77),"",VLOOKUP($E77,Data!$A$2:$C$26,3,))</f>
        <v xml:space="preserve">Junior 6-12 mnd </v>
      </c>
      <c r="I77" s="18">
        <f t="shared" si="6"/>
        <v>9.5</v>
      </c>
      <c r="J77" s="9" t="s">
        <v>171</v>
      </c>
      <c r="K77" s="14">
        <v>44392</v>
      </c>
      <c r="M77" s="14">
        <v>44681</v>
      </c>
      <c r="N77" s="18">
        <f t="shared" si="7"/>
        <v>9.5</v>
      </c>
      <c r="O77" s="9">
        <v>760</v>
      </c>
      <c r="P77" s="19">
        <f t="shared" si="8"/>
        <v>960</v>
      </c>
      <c r="Q77" s="9" t="s">
        <v>172</v>
      </c>
      <c r="R77" s="9" t="s">
        <v>173</v>
      </c>
      <c r="S77" s="9" t="s">
        <v>161</v>
      </c>
      <c r="T77" s="9">
        <v>12285</v>
      </c>
    </row>
    <row r="78" spans="1:20" x14ac:dyDescent="0.3">
      <c r="C78" s="9">
        <v>69</v>
      </c>
      <c r="D78" s="9">
        <v>73</v>
      </c>
      <c r="E78" s="9">
        <v>601</v>
      </c>
      <c r="F78" s="9" t="s">
        <v>321</v>
      </c>
      <c r="G78" s="16" t="str">
        <f>IF(ISBLANK($E78),"",VLOOKUP($E78,Data!$A$2:$C$26,2,))</f>
        <v>HVIT</v>
      </c>
      <c r="H78" s="16" t="str">
        <f>IF(ISBLANK($E78),"",VLOOKUP($E78,Data!$A$2:$C$26,3,))</f>
        <v xml:space="preserve">Junior 6-12 mnd </v>
      </c>
      <c r="I78" s="18">
        <f t="shared" si="6"/>
        <v>9.6</v>
      </c>
      <c r="J78" s="9" t="s">
        <v>103</v>
      </c>
      <c r="K78" s="14">
        <v>44388</v>
      </c>
      <c r="L78" s="14"/>
      <c r="M78" s="14">
        <v>44680</v>
      </c>
      <c r="N78" s="18">
        <f t="shared" si="7"/>
        <v>9.6</v>
      </c>
      <c r="O78" s="9">
        <v>1105</v>
      </c>
      <c r="P78" s="19">
        <f t="shared" si="8"/>
        <v>1381</v>
      </c>
      <c r="Q78" s="9" t="s">
        <v>104</v>
      </c>
      <c r="R78" s="9" t="s">
        <v>105</v>
      </c>
      <c r="S78" s="9" t="s">
        <v>93</v>
      </c>
      <c r="T78" s="9">
        <v>12298</v>
      </c>
    </row>
    <row r="79" spans="1:20" x14ac:dyDescent="0.3">
      <c r="B79" s="9">
        <v>6</v>
      </c>
      <c r="C79" s="9">
        <v>71</v>
      </c>
      <c r="D79" s="9">
        <v>74</v>
      </c>
      <c r="E79" s="9">
        <v>601</v>
      </c>
      <c r="F79" s="9" t="s">
        <v>321</v>
      </c>
      <c r="G79" s="16" t="str">
        <f>IF(ISBLANK($E79),"",VLOOKUP($E79,Data!$A$2:$C$26,2,))</f>
        <v>HVIT</v>
      </c>
      <c r="H79" s="16" t="str">
        <f>IF(ISBLANK($E79),"",VLOOKUP($E79,Data!$A$2:$C$26,3,))</f>
        <v xml:space="preserve">Junior 6-12 mnd </v>
      </c>
      <c r="I79" s="18">
        <f t="shared" si="6"/>
        <v>9.9</v>
      </c>
      <c r="J79" s="9" t="s">
        <v>249</v>
      </c>
      <c r="K79" s="14">
        <v>44437</v>
      </c>
      <c r="M79" s="14">
        <v>44737</v>
      </c>
      <c r="N79" s="18">
        <f t="shared" si="7"/>
        <v>9.9</v>
      </c>
      <c r="O79" s="9">
        <v>940</v>
      </c>
      <c r="P79" s="19">
        <f t="shared" si="8"/>
        <v>1139</v>
      </c>
      <c r="Q79" s="9" t="s">
        <v>204</v>
      </c>
      <c r="R79" s="9" t="s">
        <v>250</v>
      </c>
      <c r="S79" s="9" t="s">
        <v>251</v>
      </c>
      <c r="T79" s="9">
        <v>12242</v>
      </c>
    </row>
    <row r="80" spans="1:20" x14ac:dyDescent="0.3">
      <c r="B80" s="9">
        <v>5</v>
      </c>
      <c r="C80" s="9">
        <v>71.5</v>
      </c>
      <c r="D80" s="9">
        <v>104</v>
      </c>
      <c r="E80" s="9">
        <v>601</v>
      </c>
      <c r="F80" s="9" t="s">
        <v>321</v>
      </c>
      <c r="G80" s="16" t="str">
        <f>IF(ISBLANK($E80),"",VLOOKUP($E80,Data!$A$2:$C$26,2,))</f>
        <v>HVIT</v>
      </c>
      <c r="H80" s="16" t="str">
        <f>IF(ISBLANK($E80),"",VLOOKUP($E80,Data!$A$2:$C$26,3,))</f>
        <v xml:space="preserve">Junior 6-12 mnd </v>
      </c>
      <c r="I80" s="18">
        <f t="shared" si="6"/>
        <v>10.1</v>
      </c>
      <c r="J80" s="9" t="s">
        <v>319</v>
      </c>
      <c r="K80" s="14">
        <v>44427</v>
      </c>
      <c r="M80" s="14">
        <v>44734</v>
      </c>
      <c r="N80" s="18">
        <f t="shared" si="7"/>
        <v>10.1</v>
      </c>
      <c r="O80" s="9">
        <v>1505</v>
      </c>
      <c r="P80" s="19">
        <f t="shared" si="8"/>
        <v>1788</v>
      </c>
      <c r="Q80" s="9" t="s">
        <v>204</v>
      </c>
      <c r="R80" s="9" t="s">
        <v>256</v>
      </c>
      <c r="S80" s="9" t="s">
        <v>320</v>
      </c>
      <c r="T80" s="9">
        <v>12064</v>
      </c>
    </row>
    <row r="81" spans="1:20" x14ac:dyDescent="0.3">
      <c r="C81" s="9">
        <v>69.5</v>
      </c>
      <c r="D81" s="9">
        <v>75</v>
      </c>
      <c r="E81" s="9">
        <v>601</v>
      </c>
      <c r="F81" s="9" t="s">
        <v>322</v>
      </c>
      <c r="G81" s="16" t="str">
        <f>IF(ISBLANK($E81),"",VLOOKUP($E81,Data!$A$2:$C$26,2,))</f>
        <v>HVIT</v>
      </c>
      <c r="H81" s="16" t="str">
        <f>IF(ISBLANK($E81),"",VLOOKUP($E81,Data!$A$2:$C$26,3,))</f>
        <v xml:space="preserve">Junior 6-12 mnd </v>
      </c>
      <c r="I81" s="18">
        <f t="shared" si="6"/>
        <v>10.199999999999999</v>
      </c>
      <c r="J81" s="9" t="s">
        <v>111</v>
      </c>
      <c r="K81" s="14">
        <v>44370</v>
      </c>
      <c r="L81" s="14"/>
      <c r="M81" s="14">
        <v>44680</v>
      </c>
      <c r="N81" s="18">
        <f t="shared" si="7"/>
        <v>10.199999999999999</v>
      </c>
      <c r="O81" s="9">
        <v>865</v>
      </c>
      <c r="P81" s="19">
        <f t="shared" si="8"/>
        <v>1018</v>
      </c>
      <c r="Q81" s="9" t="s">
        <v>112</v>
      </c>
      <c r="R81" s="9" t="s">
        <v>113</v>
      </c>
      <c r="S81" s="9" t="s">
        <v>93</v>
      </c>
      <c r="T81" s="9">
        <v>12296</v>
      </c>
    </row>
    <row r="82" spans="1:20" x14ac:dyDescent="0.3">
      <c r="B82" s="9">
        <v>3</v>
      </c>
      <c r="C82" s="9">
        <v>77.5</v>
      </c>
      <c r="D82" s="9">
        <v>76</v>
      </c>
      <c r="E82" s="9">
        <v>601</v>
      </c>
      <c r="F82" s="9" t="s">
        <v>322</v>
      </c>
      <c r="G82" s="16" t="str">
        <f>IF(ISBLANK($E82),"",VLOOKUP($E82,Data!$A$2:$C$26,2,))</f>
        <v>HVIT</v>
      </c>
      <c r="H82" s="16" t="str">
        <f>IF(ISBLANK($E82),"",VLOOKUP($E82,Data!$A$2:$C$26,3,))</f>
        <v xml:space="preserve">Junior 6-12 mnd </v>
      </c>
      <c r="I82" s="18">
        <f t="shared" si="6"/>
        <v>10.5</v>
      </c>
      <c r="J82" s="9" t="s">
        <v>96</v>
      </c>
      <c r="K82" s="14">
        <v>44362</v>
      </c>
      <c r="L82" s="14"/>
      <c r="M82" s="14">
        <v>44680</v>
      </c>
      <c r="N82" s="18">
        <f t="shared" si="7"/>
        <v>10.5</v>
      </c>
      <c r="O82" s="9">
        <v>985</v>
      </c>
      <c r="P82" s="19">
        <f t="shared" si="8"/>
        <v>1126</v>
      </c>
      <c r="Q82" s="9" t="s">
        <v>68</v>
      </c>
      <c r="R82" s="9" t="s">
        <v>95</v>
      </c>
      <c r="S82" s="9" t="s">
        <v>94</v>
      </c>
      <c r="T82" s="9">
        <v>12300</v>
      </c>
    </row>
    <row r="83" spans="1:20" x14ac:dyDescent="0.3">
      <c r="B83" s="9">
        <v>5</v>
      </c>
      <c r="C83" s="9">
        <v>76.5</v>
      </c>
      <c r="D83" s="9">
        <v>77</v>
      </c>
      <c r="E83" s="9">
        <v>601</v>
      </c>
      <c r="F83" s="9" t="s">
        <v>322</v>
      </c>
      <c r="G83" s="16" t="str">
        <f>IF(ISBLANK($E83),"",VLOOKUP($E83,Data!$A$2:$C$26,2,))</f>
        <v>HVIT</v>
      </c>
      <c r="H83" s="16" t="str">
        <f>IF(ISBLANK($E83),"",VLOOKUP($E83,Data!$A$2:$C$26,3,))</f>
        <v xml:space="preserve">Junior 6-12 mnd </v>
      </c>
      <c r="I83" s="18">
        <f t="shared" si="6"/>
        <v>10.6</v>
      </c>
      <c r="J83" s="9" t="s">
        <v>273</v>
      </c>
      <c r="K83" s="14">
        <v>44363</v>
      </c>
      <c r="M83" s="14">
        <v>44684</v>
      </c>
      <c r="N83" s="18">
        <f t="shared" si="7"/>
        <v>10.6</v>
      </c>
      <c r="O83" s="9">
        <v>1660</v>
      </c>
      <c r="P83" s="19">
        <f t="shared" si="8"/>
        <v>1879</v>
      </c>
      <c r="Q83" s="9" t="s">
        <v>274</v>
      </c>
      <c r="R83" s="9" t="s">
        <v>275</v>
      </c>
      <c r="S83" s="9" t="s">
        <v>268</v>
      </c>
      <c r="T83" s="9">
        <v>12384</v>
      </c>
    </row>
    <row r="84" spans="1:20" x14ac:dyDescent="0.3">
      <c r="B84" s="9">
        <v>6</v>
      </c>
      <c r="C84" s="9">
        <v>74</v>
      </c>
      <c r="D84" s="9">
        <v>78</v>
      </c>
      <c r="E84" s="9">
        <v>601</v>
      </c>
      <c r="F84" s="9" t="s">
        <v>322</v>
      </c>
      <c r="G84" s="16" t="str">
        <f>IF(ISBLANK($E84),"",VLOOKUP($E84,Data!$A$2:$C$26,2,))</f>
        <v>HVIT</v>
      </c>
      <c r="H84" s="16" t="str">
        <f>IF(ISBLANK($E84),"",VLOOKUP($E84,Data!$A$2:$C$26,3,))</f>
        <v xml:space="preserve">Junior 6-12 mnd </v>
      </c>
      <c r="I84" s="18">
        <f t="shared" si="6"/>
        <v>10.7</v>
      </c>
      <c r="J84" s="9" t="s">
        <v>106</v>
      </c>
      <c r="K84" s="14">
        <v>44356</v>
      </c>
      <c r="L84" s="14"/>
      <c r="M84" s="14">
        <v>44680</v>
      </c>
      <c r="N84" s="18">
        <f t="shared" si="7"/>
        <v>10.7</v>
      </c>
      <c r="O84" s="9">
        <v>1225</v>
      </c>
      <c r="P84" s="19">
        <f t="shared" si="8"/>
        <v>1374</v>
      </c>
      <c r="Q84" s="9" t="s">
        <v>107</v>
      </c>
      <c r="R84" s="9" t="s">
        <v>108</v>
      </c>
      <c r="S84" s="9" t="s">
        <v>93</v>
      </c>
      <c r="T84" s="9">
        <v>12294</v>
      </c>
    </row>
    <row r="85" spans="1:20" x14ac:dyDescent="0.3">
      <c r="B85" s="9">
        <v>4</v>
      </c>
      <c r="C85" s="9">
        <v>77.5</v>
      </c>
      <c r="D85" s="9">
        <v>60</v>
      </c>
      <c r="E85" s="9">
        <v>601</v>
      </c>
      <c r="F85" s="9" t="s">
        <v>322</v>
      </c>
      <c r="G85" s="16" t="str">
        <f>IF(ISBLANK($E85),"",VLOOKUP($E85,Data!$A$2:$C$26,2,))</f>
        <v>HVIT</v>
      </c>
      <c r="H85" s="16" t="str">
        <f>IF(ISBLANK($E85),"",VLOOKUP($E85,Data!$A$2:$C$26,3,))</f>
        <v xml:space="preserve">Junior 6-12 mnd </v>
      </c>
      <c r="I85" s="18">
        <f t="shared" si="6"/>
        <v>10.9</v>
      </c>
      <c r="J85" s="9" t="s">
        <v>235</v>
      </c>
      <c r="K85" s="14">
        <v>44345</v>
      </c>
      <c r="M85" s="14">
        <v>44676</v>
      </c>
      <c r="N85" s="18">
        <f t="shared" si="7"/>
        <v>10.9</v>
      </c>
      <c r="O85" s="9">
        <v>1545</v>
      </c>
      <c r="P85" s="19">
        <f t="shared" si="8"/>
        <v>1701</v>
      </c>
      <c r="Q85" s="9" t="s">
        <v>62</v>
      </c>
      <c r="R85" s="9" t="s">
        <v>236</v>
      </c>
      <c r="S85" s="9" t="s">
        <v>230</v>
      </c>
      <c r="T85" s="9">
        <v>12230</v>
      </c>
    </row>
    <row r="86" spans="1:20" x14ac:dyDescent="0.3">
      <c r="B86" s="9">
        <v>2</v>
      </c>
      <c r="C86" s="9">
        <v>78.5</v>
      </c>
      <c r="D86" s="9">
        <v>79</v>
      </c>
      <c r="E86" s="9">
        <v>601</v>
      </c>
      <c r="F86" s="9" t="s">
        <v>322</v>
      </c>
      <c r="G86" s="16" t="str">
        <f>IF(ISBLANK($E86),"",VLOOKUP($E86,Data!$A$2:$C$26,2,))</f>
        <v>HVIT</v>
      </c>
      <c r="H86" s="16" t="str">
        <f>IF(ISBLANK($E86),"",VLOOKUP($E86,Data!$A$2:$C$26,3,))</f>
        <v xml:space="preserve">Junior 6-12 mnd </v>
      </c>
      <c r="I86" s="18">
        <f t="shared" si="6"/>
        <v>11.7</v>
      </c>
      <c r="J86" s="9" t="s">
        <v>109</v>
      </c>
      <c r="K86" s="14">
        <v>44324</v>
      </c>
      <c r="L86" s="14"/>
      <c r="M86" s="14">
        <v>44680</v>
      </c>
      <c r="N86" s="18">
        <f t="shared" si="7"/>
        <v>11.7</v>
      </c>
      <c r="O86" s="9">
        <v>1385</v>
      </c>
      <c r="P86" s="19">
        <f t="shared" si="8"/>
        <v>1421</v>
      </c>
      <c r="Q86" s="9" t="s">
        <v>68</v>
      </c>
      <c r="R86" s="9" t="s">
        <v>110</v>
      </c>
      <c r="S86" s="9" t="s">
        <v>93</v>
      </c>
      <c r="T86" s="9">
        <v>12290</v>
      </c>
    </row>
    <row r="87" spans="1:20" x14ac:dyDescent="0.3">
      <c r="B87" s="9">
        <v>1</v>
      </c>
      <c r="C87" s="9">
        <v>80.5</v>
      </c>
      <c r="D87" s="9">
        <v>80</v>
      </c>
      <c r="E87" s="9">
        <v>601</v>
      </c>
      <c r="F87" s="9" t="s">
        <v>322</v>
      </c>
      <c r="G87" s="16" t="str">
        <f>IF(ISBLANK($E87),"",VLOOKUP($E87,Data!$A$2:$C$26,2,))</f>
        <v>HVIT</v>
      </c>
      <c r="H87" s="16" t="str">
        <f>IF(ISBLANK($E87),"",VLOOKUP($E87,Data!$A$2:$C$26,3,))</f>
        <v xml:space="preserve">Junior 6-12 mnd </v>
      </c>
      <c r="I87" s="18">
        <f t="shared" si="6"/>
        <v>11.7</v>
      </c>
      <c r="J87" s="9" t="s">
        <v>187</v>
      </c>
      <c r="K87" s="14">
        <v>44353</v>
      </c>
      <c r="L87" s="14"/>
      <c r="M87" s="14">
        <v>44709</v>
      </c>
      <c r="N87" s="18">
        <f t="shared" si="7"/>
        <v>11.7</v>
      </c>
      <c r="O87" s="9">
        <v>1400</v>
      </c>
      <c r="P87" s="19">
        <f t="shared" si="8"/>
        <v>1436</v>
      </c>
      <c r="Q87" s="9" t="s">
        <v>188</v>
      </c>
      <c r="R87" s="9" t="s">
        <v>189</v>
      </c>
      <c r="S87" s="9" t="s">
        <v>186</v>
      </c>
      <c r="T87" s="9">
        <v>12218</v>
      </c>
    </row>
    <row r="88" spans="1:20" x14ac:dyDescent="0.3">
      <c r="C88" s="9">
        <v>66</v>
      </c>
      <c r="D88" s="9">
        <v>81</v>
      </c>
      <c r="E88" s="9">
        <v>602</v>
      </c>
      <c r="G88" s="16" t="str">
        <f>IF(ISBLANK($E88),"",VLOOKUP($E88,Data!$A$2:$C$26,2,))</f>
        <v>HVIT</v>
      </c>
      <c r="H88" s="16" t="str">
        <f>IF(ISBLANK($E88),"",VLOOKUP($E88,Data!$A$2:$C$26,3,))</f>
        <v>Ungdyr 12-24 mnd</v>
      </c>
      <c r="I88" s="18">
        <f t="shared" si="6"/>
        <v>20.7</v>
      </c>
      <c r="J88" s="9" t="s">
        <v>134</v>
      </c>
      <c r="K88" s="14">
        <v>44045</v>
      </c>
      <c r="L88" s="14">
        <v>44320</v>
      </c>
      <c r="M88" s="14">
        <v>44675</v>
      </c>
      <c r="N88" s="18">
        <f t="shared" si="7"/>
        <v>11.7</v>
      </c>
      <c r="O88" s="9">
        <v>950</v>
      </c>
      <c r="P88" s="19">
        <f t="shared" si="8"/>
        <v>974</v>
      </c>
      <c r="Q88" s="9" t="s">
        <v>107</v>
      </c>
      <c r="R88" s="9" t="s">
        <v>135</v>
      </c>
      <c r="S88" s="9" t="s">
        <v>124</v>
      </c>
      <c r="T88" s="9">
        <v>11814</v>
      </c>
    </row>
    <row r="89" spans="1:20" s="47" customFormat="1" x14ac:dyDescent="0.3">
      <c r="A89" s="9"/>
      <c r="B89" s="9">
        <v>3</v>
      </c>
      <c r="C89" s="9">
        <v>74</v>
      </c>
      <c r="D89" s="9">
        <v>82</v>
      </c>
      <c r="E89" s="9">
        <v>602</v>
      </c>
      <c r="F89" s="9"/>
      <c r="G89" s="16" t="str">
        <f>IF(ISBLANK($E89),"",VLOOKUP($E89,Data!$A$2:$C$26,2,))</f>
        <v>HVIT</v>
      </c>
      <c r="H89" s="16" t="str">
        <f>IF(ISBLANK($E89),"",VLOOKUP($E89,Data!$A$2:$C$26,3,))</f>
        <v>Ungdyr 12-24 mnd</v>
      </c>
      <c r="I89" s="18">
        <f t="shared" si="6"/>
        <v>21.5</v>
      </c>
      <c r="J89" s="9" t="s">
        <v>252</v>
      </c>
      <c r="K89" s="14">
        <v>44084</v>
      </c>
      <c r="L89" s="14">
        <v>44377</v>
      </c>
      <c r="M89" s="14">
        <v>44737</v>
      </c>
      <c r="N89" s="18">
        <f t="shared" si="7"/>
        <v>11.8</v>
      </c>
      <c r="O89" s="9">
        <v>1580</v>
      </c>
      <c r="P89" s="19">
        <f t="shared" si="8"/>
        <v>1607</v>
      </c>
      <c r="Q89" s="9" t="s">
        <v>204</v>
      </c>
      <c r="R89" s="9" t="s">
        <v>250</v>
      </c>
      <c r="S89" s="9" t="s">
        <v>251</v>
      </c>
      <c r="T89" s="9">
        <v>11894</v>
      </c>
    </row>
    <row r="90" spans="1:20" x14ac:dyDescent="0.3">
      <c r="B90" s="9">
        <v>4</v>
      </c>
      <c r="C90" s="9">
        <v>73</v>
      </c>
      <c r="D90" s="9">
        <v>83</v>
      </c>
      <c r="E90" s="9">
        <v>602</v>
      </c>
      <c r="G90" s="16" t="str">
        <f>IF(ISBLANK($E90),"",VLOOKUP($E90,Data!$A$2:$C$26,2,))</f>
        <v>HVIT</v>
      </c>
      <c r="H90" s="16" t="str">
        <f>IF(ISBLANK($E90),"",VLOOKUP($E90,Data!$A$2:$C$26,3,))</f>
        <v>Ungdyr 12-24 mnd</v>
      </c>
      <c r="I90" s="18">
        <f t="shared" si="6"/>
        <v>21.6</v>
      </c>
      <c r="J90" s="9" t="s">
        <v>240</v>
      </c>
      <c r="K90" s="14">
        <v>44024</v>
      </c>
      <c r="L90" s="14">
        <v>44312</v>
      </c>
      <c r="M90" s="14">
        <v>44682</v>
      </c>
      <c r="N90" s="18">
        <f t="shared" si="7"/>
        <v>12.2</v>
      </c>
      <c r="O90" s="9">
        <v>1140</v>
      </c>
      <c r="P90" s="19">
        <f t="shared" si="8"/>
        <v>1121</v>
      </c>
      <c r="Q90" s="9" t="s">
        <v>182</v>
      </c>
      <c r="R90" s="9" t="s">
        <v>241</v>
      </c>
      <c r="S90" s="9" t="s">
        <v>242</v>
      </c>
      <c r="T90" s="9">
        <v>11821</v>
      </c>
    </row>
    <row r="91" spans="1:20" x14ac:dyDescent="0.3">
      <c r="C91" s="9">
        <v>68.5</v>
      </c>
      <c r="D91" s="9">
        <v>84</v>
      </c>
      <c r="E91" s="9">
        <v>602</v>
      </c>
      <c r="G91" s="16" t="str">
        <f>IF(ISBLANK($E91),"",VLOOKUP($E91,Data!$A$2:$C$26,2,))</f>
        <v>HVIT</v>
      </c>
      <c r="H91" s="16" t="str">
        <f>IF(ISBLANK($E91),"",VLOOKUP($E91,Data!$A$2:$C$26,3,))</f>
        <v>Ungdyr 12-24 mnd</v>
      </c>
      <c r="I91" s="18">
        <f t="shared" si="6"/>
        <v>21.7</v>
      </c>
      <c r="J91" s="9" t="s">
        <v>201</v>
      </c>
      <c r="K91" s="14">
        <v>44049</v>
      </c>
      <c r="L91" s="14">
        <v>44344</v>
      </c>
      <c r="M91" s="14">
        <v>44709</v>
      </c>
      <c r="N91" s="18">
        <f t="shared" si="7"/>
        <v>12</v>
      </c>
      <c r="O91" s="9">
        <v>1134</v>
      </c>
      <c r="P91" s="19">
        <f t="shared" si="8"/>
        <v>1134</v>
      </c>
      <c r="Q91" s="9" t="s">
        <v>68</v>
      </c>
      <c r="R91" s="9" t="s">
        <v>202</v>
      </c>
      <c r="S91" s="9" t="s">
        <v>200</v>
      </c>
      <c r="T91" s="9">
        <v>11848</v>
      </c>
    </row>
    <row r="92" spans="1:20" x14ac:dyDescent="0.3">
      <c r="B92" s="9">
        <v>2</v>
      </c>
      <c r="C92" s="9">
        <v>78</v>
      </c>
      <c r="D92" s="9">
        <v>85</v>
      </c>
      <c r="E92" s="9">
        <v>602</v>
      </c>
      <c r="G92" s="16" t="str">
        <f>IF(ISBLANK($E92),"",VLOOKUP($E92,Data!$A$2:$C$26,2,))</f>
        <v>HVIT</v>
      </c>
      <c r="H92" s="16" t="str">
        <f>IF(ISBLANK($E92),"",VLOOKUP($E92,Data!$A$2:$C$26,3,))</f>
        <v>Ungdyr 12-24 mnd</v>
      </c>
      <c r="I92" s="18">
        <f t="shared" si="6"/>
        <v>22.1</v>
      </c>
      <c r="J92" s="9" t="s">
        <v>167</v>
      </c>
      <c r="K92" s="14">
        <v>44008</v>
      </c>
      <c r="L92" s="14">
        <v>44328</v>
      </c>
      <c r="M92" s="14">
        <v>44681</v>
      </c>
      <c r="N92" s="18">
        <f t="shared" si="7"/>
        <v>11.6</v>
      </c>
      <c r="O92" s="9">
        <v>1300</v>
      </c>
      <c r="P92" s="19">
        <f t="shared" si="8"/>
        <v>1345</v>
      </c>
      <c r="Q92" s="9" t="s">
        <v>168</v>
      </c>
      <c r="R92" s="9" t="s">
        <v>169</v>
      </c>
      <c r="S92" s="9" t="s">
        <v>161</v>
      </c>
      <c r="T92" s="9">
        <v>11766</v>
      </c>
    </row>
    <row r="93" spans="1:20" x14ac:dyDescent="0.3">
      <c r="C93" s="9">
        <v>67.5</v>
      </c>
      <c r="D93" s="9">
        <v>86</v>
      </c>
      <c r="E93" s="9">
        <v>602</v>
      </c>
      <c r="G93" s="16" t="str">
        <f>IF(ISBLANK($E93),"",VLOOKUP($E93,Data!$A$2:$C$26,2,))</f>
        <v>HVIT</v>
      </c>
      <c r="H93" s="16" t="str">
        <f>IF(ISBLANK($E93),"",VLOOKUP($E93,Data!$A$2:$C$26,3,))</f>
        <v>Ungdyr 12-24 mnd</v>
      </c>
      <c r="I93" s="18">
        <f t="shared" si="6"/>
        <v>22.3</v>
      </c>
      <c r="J93" s="9" t="s">
        <v>164</v>
      </c>
      <c r="K93" s="14">
        <v>44002</v>
      </c>
      <c r="L93" s="14">
        <v>44328</v>
      </c>
      <c r="M93" s="14">
        <v>44681</v>
      </c>
      <c r="N93" s="18">
        <f t="shared" si="7"/>
        <v>11.6</v>
      </c>
      <c r="O93" s="9">
        <v>1380</v>
      </c>
      <c r="P93" s="19">
        <f t="shared" si="8"/>
        <v>1428</v>
      </c>
      <c r="Q93" s="9" t="s">
        <v>165</v>
      </c>
      <c r="R93" s="9" t="s">
        <v>166</v>
      </c>
      <c r="S93" s="9" t="s">
        <v>161</v>
      </c>
      <c r="T93" s="9">
        <v>11764</v>
      </c>
    </row>
    <row r="94" spans="1:20" s="57" customFormat="1" x14ac:dyDescent="0.3">
      <c r="A94" s="9"/>
      <c r="B94" s="9">
        <v>5</v>
      </c>
      <c r="C94" s="9">
        <v>72</v>
      </c>
      <c r="D94" s="9">
        <v>88</v>
      </c>
      <c r="E94" s="9">
        <v>602</v>
      </c>
      <c r="F94" s="9"/>
      <c r="G94" s="16" t="str">
        <f>IF(ISBLANK($E94),"",VLOOKUP($E94,Data!$A$2:$C$26,2,))</f>
        <v>HVIT</v>
      </c>
      <c r="H94" s="16" t="str">
        <f>IF(ISBLANK($E94),"",VLOOKUP($E94,Data!$A$2:$C$26,3,))</f>
        <v>Ungdyr 12-24 mnd</v>
      </c>
      <c r="I94" s="18">
        <f t="shared" si="6"/>
        <v>22.4</v>
      </c>
      <c r="J94" s="9" t="s">
        <v>287</v>
      </c>
      <c r="K94" s="14">
        <v>44030</v>
      </c>
      <c r="L94" s="14">
        <v>44373</v>
      </c>
      <c r="M94" s="14">
        <v>44710</v>
      </c>
      <c r="N94" s="18">
        <f t="shared" si="7"/>
        <v>11.1</v>
      </c>
      <c r="O94" s="9">
        <v>1425</v>
      </c>
      <c r="P94" s="19">
        <f t="shared" si="8"/>
        <v>1541</v>
      </c>
      <c r="Q94" s="9" t="s">
        <v>165</v>
      </c>
      <c r="R94" s="9" t="s">
        <v>281</v>
      </c>
      <c r="S94" s="9" t="s">
        <v>278</v>
      </c>
      <c r="T94" s="9">
        <v>12007</v>
      </c>
    </row>
    <row r="95" spans="1:20" x14ac:dyDescent="0.3">
      <c r="C95" s="9">
        <v>66.5</v>
      </c>
      <c r="D95" s="9">
        <v>89</v>
      </c>
      <c r="E95" s="9">
        <v>602</v>
      </c>
      <c r="G95" s="16" t="str">
        <f>IF(ISBLANK($E95),"",VLOOKUP($E95,Data!$A$2:$C$26,2,))</f>
        <v>HVIT</v>
      </c>
      <c r="H95" s="16" t="str">
        <f>IF(ISBLANK($E95),"",VLOOKUP($E95,Data!$A$2:$C$26,3,))</f>
        <v>Ungdyr 12-24 mnd</v>
      </c>
      <c r="I95" s="18">
        <f t="shared" si="6"/>
        <v>22.6</v>
      </c>
      <c r="J95" s="9" t="s">
        <v>222</v>
      </c>
      <c r="K95" s="14">
        <v>43989</v>
      </c>
      <c r="L95" s="14">
        <v>44304</v>
      </c>
      <c r="M95" s="14">
        <v>44677</v>
      </c>
      <c r="N95" s="18">
        <f t="shared" si="7"/>
        <v>12.3</v>
      </c>
      <c r="O95" s="9">
        <v>940</v>
      </c>
      <c r="P95" s="19">
        <f t="shared" si="8"/>
        <v>917</v>
      </c>
      <c r="Q95" s="9" t="s">
        <v>212</v>
      </c>
      <c r="R95" s="9" t="s">
        <v>223</v>
      </c>
      <c r="S95" s="9" t="s">
        <v>208</v>
      </c>
      <c r="T95" s="9">
        <v>12371</v>
      </c>
    </row>
    <row r="96" spans="1:20" x14ac:dyDescent="0.3">
      <c r="B96" s="9">
        <v>6</v>
      </c>
      <c r="C96" s="9">
        <v>71.5</v>
      </c>
      <c r="D96" s="9">
        <v>90</v>
      </c>
      <c r="E96" s="9">
        <v>602</v>
      </c>
      <c r="G96" s="16" t="str">
        <f>IF(ISBLANK($E96),"",VLOOKUP($E96,Data!$A$2:$C$26,2,))</f>
        <v>HVIT</v>
      </c>
      <c r="H96" s="16" t="str">
        <f>IF(ISBLANK($E96),"",VLOOKUP($E96,Data!$A$2:$C$26,3,))</f>
        <v>Ungdyr 12-24 mnd</v>
      </c>
      <c r="I96" s="18">
        <f t="shared" si="6"/>
        <v>22.9</v>
      </c>
      <c r="J96" s="9" t="s">
        <v>290</v>
      </c>
      <c r="K96" s="14">
        <v>44015</v>
      </c>
      <c r="L96" s="14">
        <v>44373</v>
      </c>
      <c r="M96" s="14">
        <v>44710</v>
      </c>
      <c r="N96" s="18">
        <f t="shared" si="7"/>
        <v>11.1</v>
      </c>
      <c r="O96" s="9">
        <v>1105</v>
      </c>
      <c r="P96" s="19">
        <f t="shared" si="8"/>
        <v>1195</v>
      </c>
      <c r="Q96" s="9" t="s">
        <v>165</v>
      </c>
      <c r="R96" s="9" t="s">
        <v>284</v>
      </c>
      <c r="S96" s="9" t="s">
        <v>278</v>
      </c>
      <c r="T96" s="9">
        <v>12001</v>
      </c>
    </row>
    <row r="97" spans="1:20" x14ac:dyDescent="0.3">
      <c r="C97" s="9">
        <v>71.5</v>
      </c>
      <c r="D97" s="9">
        <v>91</v>
      </c>
      <c r="E97" s="9">
        <v>602</v>
      </c>
      <c r="G97" s="16" t="str">
        <f>IF(ISBLANK($E97),"",VLOOKUP($E97,Data!$A$2:$C$26,2,))</f>
        <v>HVIT</v>
      </c>
      <c r="H97" s="16" t="str">
        <f>IF(ISBLANK($E97),"",VLOOKUP($E97,Data!$A$2:$C$26,3,))</f>
        <v>Ungdyr 12-24 mnd</v>
      </c>
      <c r="I97" s="18">
        <f t="shared" si="6"/>
        <v>23.2</v>
      </c>
      <c r="J97" s="9" t="s">
        <v>149</v>
      </c>
      <c r="K97" s="14">
        <v>43999</v>
      </c>
      <c r="L97" s="14">
        <v>44345</v>
      </c>
      <c r="M97" s="14">
        <v>44703</v>
      </c>
      <c r="N97" s="18">
        <f t="shared" si="7"/>
        <v>11.8</v>
      </c>
      <c r="O97" s="9">
        <v>1965</v>
      </c>
      <c r="P97" s="19">
        <f t="shared" si="8"/>
        <v>1998</v>
      </c>
      <c r="Q97" s="9" t="s">
        <v>150</v>
      </c>
      <c r="R97" s="9" t="s">
        <v>151</v>
      </c>
      <c r="S97" s="9" t="s">
        <v>152</v>
      </c>
      <c r="T97" s="9">
        <v>11834</v>
      </c>
    </row>
    <row r="98" spans="1:20" x14ac:dyDescent="0.3">
      <c r="A98" s="57" t="s">
        <v>324</v>
      </c>
      <c r="B98" s="57">
        <v>1</v>
      </c>
      <c r="C98" s="57">
        <v>82</v>
      </c>
      <c r="D98" s="57">
        <v>92</v>
      </c>
      <c r="E98" s="57">
        <v>602</v>
      </c>
      <c r="F98" s="57"/>
      <c r="G98" s="16" t="str">
        <f>IF(ISBLANK($E98),"",VLOOKUP($E98,Data!$A$2:$C$26,2,))</f>
        <v>HVIT</v>
      </c>
      <c r="H98" s="16" t="str">
        <f>IF(ISBLANK($E98),"",VLOOKUP($E98,Data!$A$2:$C$26,3,))</f>
        <v>Ungdyr 12-24 mnd</v>
      </c>
      <c r="I98" s="18">
        <f t="shared" si="6"/>
        <v>23.2</v>
      </c>
      <c r="J98" s="57" t="s">
        <v>253</v>
      </c>
      <c r="K98" s="58">
        <v>44031</v>
      </c>
      <c r="L98" s="58">
        <v>44373</v>
      </c>
      <c r="M98" s="58">
        <v>44737</v>
      </c>
      <c r="N98" s="18">
        <f t="shared" si="7"/>
        <v>12</v>
      </c>
      <c r="O98" s="57">
        <v>1920</v>
      </c>
      <c r="P98" s="19">
        <f t="shared" si="8"/>
        <v>1920</v>
      </c>
      <c r="Q98" s="57" t="s">
        <v>104</v>
      </c>
      <c r="R98" s="57" t="s">
        <v>254</v>
      </c>
      <c r="S98" s="57" t="s">
        <v>251</v>
      </c>
      <c r="T98" s="57">
        <v>11890</v>
      </c>
    </row>
    <row r="99" spans="1:20" x14ac:dyDescent="0.3">
      <c r="B99" s="9">
        <v>4</v>
      </c>
      <c r="C99" s="9">
        <v>75.5</v>
      </c>
      <c r="D99" s="9">
        <v>93</v>
      </c>
      <c r="E99" s="9">
        <v>603</v>
      </c>
      <c r="G99" s="16" t="str">
        <f>IF(ISBLANK($E99),"",VLOOKUP($E99,Data!$A$2:$C$26,2,))</f>
        <v>HVIT</v>
      </c>
      <c r="H99" s="16" t="str">
        <f>IF(ISBLANK($E99),"",VLOOKUP($E99,Data!$A$2:$C$26,3,))</f>
        <v>Voksen 24-48 mnd</v>
      </c>
      <c r="I99" s="18">
        <f t="shared" ref="I99:I130" si="9">IF(ISBLANK(M99),"",YEARFRAC(K99,M99)*12)</f>
        <v>33.700000000000003</v>
      </c>
      <c r="J99" s="9" t="s">
        <v>286</v>
      </c>
      <c r="K99" s="14">
        <v>43661</v>
      </c>
      <c r="L99" s="14">
        <v>44373</v>
      </c>
      <c r="M99" s="14">
        <v>44687</v>
      </c>
      <c r="N99" s="18">
        <f t="shared" ref="N99:N130" si="10">IF(OR(ISBLANK(L99),ISBLANK(M99)),(IF(AND(ISBLANK(L99),NOT(ISBLANK(M99)),NOT(ISBLANK(K99))),YEARFRAC(K99,M99)*12,"")),YEARFRAC(L99,M99)*12)</f>
        <v>10.3</v>
      </c>
      <c r="O99" s="9">
        <v>1785</v>
      </c>
      <c r="P99" s="19">
        <f t="shared" ref="P99:P130" si="11">IF(AND(ISBLANK(O99),N99&gt;0),"",(O99/N99)*12)</f>
        <v>2080</v>
      </c>
      <c r="Q99" s="9" t="s">
        <v>104</v>
      </c>
      <c r="R99" s="9" t="s">
        <v>279</v>
      </c>
      <c r="S99" s="9" t="s">
        <v>280</v>
      </c>
      <c r="T99" s="9">
        <v>11980</v>
      </c>
    </row>
    <row r="100" spans="1:20" x14ac:dyDescent="0.3">
      <c r="B100" s="9">
        <v>3</v>
      </c>
      <c r="C100" s="9">
        <v>76</v>
      </c>
      <c r="D100" s="9">
        <v>94</v>
      </c>
      <c r="E100" s="9">
        <v>603</v>
      </c>
      <c r="G100" s="16" t="str">
        <f>IF(ISBLANK($E100),"",VLOOKUP($E100,Data!$A$2:$C$26,2,))</f>
        <v>HVIT</v>
      </c>
      <c r="H100" s="16" t="str">
        <f>IF(ISBLANK($E100),"",VLOOKUP($E100,Data!$A$2:$C$26,3,))</f>
        <v>Voksen 24-48 mnd</v>
      </c>
      <c r="I100" s="18">
        <f t="shared" si="9"/>
        <v>34.5</v>
      </c>
      <c r="J100" s="9" t="s">
        <v>288</v>
      </c>
      <c r="K100" s="14">
        <v>43677</v>
      </c>
      <c r="L100" s="14">
        <v>44321</v>
      </c>
      <c r="M100" s="14">
        <v>44727</v>
      </c>
      <c r="N100" s="18">
        <f t="shared" si="10"/>
        <v>13.3</v>
      </c>
      <c r="O100" s="9">
        <v>1985</v>
      </c>
      <c r="P100" s="19">
        <f t="shared" si="11"/>
        <v>1791</v>
      </c>
      <c r="Q100" s="9" t="s">
        <v>104</v>
      </c>
      <c r="R100" s="9" t="s">
        <v>282</v>
      </c>
      <c r="S100" s="9" t="s">
        <v>278</v>
      </c>
      <c r="T100" s="9">
        <v>11723</v>
      </c>
    </row>
    <row r="101" spans="1:20" s="52" customFormat="1" x14ac:dyDescent="0.3">
      <c r="A101" s="9"/>
      <c r="B101" s="9">
        <v>2</v>
      </c>
      <c r="C101" s="9">
        <v>77</v>
      </c>
      <c r="D101" s="9">
        <v>95</v>
      </c>
      <c r="E101" s="9">
        <v>603</v>
      </c>
      <c r="F101" s="9"/>
      <c r="G101" s="16" t="str">
        <f>IF(ISBLANK($E101),"",VLOOKUP($E101,Data!$A$2:$C$26,2,))</f>
        <v>HVIT</v>
      </c>
      <c r="H101" s="16" t="str">
        <f>IF(ISBLANK($E101),"",VLOOKUP($E101,Data!$A$2:$C$26,3,))</f>
        <v>Voksen 24-48 mnd</v>
      </c>
      <c r="I101" s="18">
        <f t="shared" si="9"/>
        <v>34.6</v>
      </c>
      <c r="J101" s="9" t="s">
        <v>221</v>
      </c>
      <c r="K101" s="14">
        <v>43623</v>
      </c>
      <c r="L101" s="14">
        <v>44304</v>
      </c>
      <c r="M101" s="14">
        <v>44677</v>
      </c>
      <c r="N101" s="18">
        <f t="shared" si="10"/>
        <v>12.3</v>
      </c>
      <c r="O101" s="9">
        <v>1680</v>
      </c>
      <c r="P101" s="19">
        <f t="shared" si="11"/>
        <v>1639</v>
      </c>
      <c r="Q101" s="9" t="s">
        <v>212</v>
      </c>
      <c r="R101" s="9" t="s">
        <v>210</v>
      </c>
      <c r="S101" s="9" t="s">
        <v>208</v>
      </c>
      <c r="T101" s="9">
        <v>11729</v>
      </c>
    </row>
    <row r="102" spans="1:20" x14ac:dyDescent="0.3">
      <c r="B102" s="9">
        <v>5</v>
      </c>
      <c r="C102" s="9">
        <v>75.5</v>
      </c>
      <c r="D102" s="9">
        <v>96</v>
      </c>
      <c r="E102" s="9">
        <v>603</v>
      </c>
      <c r="G102" s="16" t="str">
        <f>IF(ISBLANK($E102),"",VLOOKUP($E102,Data!$A$2:$C$26,2,))</f>
        <v>HVIT</v>
      </c>
      <c r="H102" s="16" t="str">
        <f>IF(ISBLANK($E102),"",VLOOKUP($E102,Data!$A$2:$C$26,3,))</f>
        <v>Voksen 24-48 mnd</v>
      </c>
      <c r="I102" s="18">
        <f t="shared" si="9"/>
        <v>35.1</v>
      </c>
      <c r="J102" s="9" t="s">
        <v>289</v>
      </c>
      <c r="K102" s="14">
        <v>43657</v>
      </c>
      <c r="L102" s="14">
        <v>44346</v>
      </c>
      <c r="M102" s="14">
        <v>44727</v>
      </c>
      <c r="N102" s="18">
        <f t="shared" si="10"/>
        <v>12.5</v>
      </c>
      <c r="O102" s="9">
        <v>1865</v>
      </c>
      <c r="P102" s="19">
        <f t="shared" si="11"/>
        <v>1790</v>
      </c>
      <c r="Q102" s="9" t="s">
        <v>104</v>
      </c>
      <c r="R102" s="9" t="s">
        <v>283</v>
      </c>
      <c r="S102" s="9" t="s">
        <v>278</v>
      </c>
      <c r="T102" s="9">
        <v>11722</v>
      </c>
    </row>
    <row r="103" spans="1:20" x14ac:dyDescent="0.3">
      <c r="B103" s="9">
        <v>6</v>
      </c>
      <c r="C103" s="9">
        <v>68.5</v>
      </c>
      <c r="D103" s="9">
        <v>97</v>
      </c>
      <c r="E103" s="9">
        <v>603</v>
      </c>
      <c r="G103" s="16" t="str">
        <f>IF(ISBLANK($E103),"",VLOOKUP($E103,Data!$A$2:$C$26,2,))</f>
        <v>HVIT</v>
      </c>
      <c r="H103" s="16" t="str">
        <f>IF(ISBLANK($E103),"",VLOOKUP($E103,Data!$A$2:$C$26,3,))</f>
        <v>Voksen 24-48 mnd</v>
      </c>
      <c r="I103" s="18">
        <f t="shared" si="9"/>
        <v>35.5</v>
      </c>
      <c r="J103" s="9" t="s">
        <v>291</v>
      </c>
      <c r="K103" s="14">
        <v>43646</v>
      </c>
      <c r="L103" s="14">
        <v>44373</v>
      </c>
      <c r="M103" s="14">
        <v>44727</v>
      </c>
      <c r="N103" s="18">
        <f t="shared" si="10"/>
        <v>11.6</v>
      </c>
      <c r="O103" s="9">
        <v>1345</v>
      </c>
      <c r="P103" s="19">
        <f t="shared" si="11"/>
        <v>1391</v>
      </c>
      <c r="Q103" s="9" t="s">
        <v>104</v>
      </c>
      <c r="R103" s="9" t="s">
        <v>284</v>
      </c>
      <c r="S103" s="9" t="s">
        <v>278</v>
      </c>
      <c r="T103" s="9">
        <v>12332</v>
      </c>
    </row>
    <row r="104" spans="1:20" x14ac:dyDescent="0.3">
      <c r="C104" s="9">
        <v>59</v>
      </c>
      <c r="D104" s="9">
        <v>98</v>
      </c>
      <c r="E104" s="9">
        <v>603</v>
      </c>
      <c r="G104" s="16" t="str">
        <f>IF(ISBLANK($E104),"",VLOOKUP($E104,Data!$A$2:$C$26,2,))</f>
        <v>HVIT</v>
      </c>
      <c r="H104" s="16" t="str">
        <f>IF(ISBLANK($E104),"",VLOOKUP($E104,Data!$A$2:$C$26,3,))</f>
        <v>Voksen 24-48 mnd</v>
      </c>
      <c r="I104" s="18">
        <f t="shared" si="9"/>
        <v>44.1</v>
      </c>
      <c r="J104" s="9" t="s">
        <v>79</v>
      </c>
      <c r="K104" s="14">
        <v>43381</v>
      </c>
      <c r="L104" s="14">
        <v>44372</v>
      </c>
      <c r="M104" s="14">
        <v>44722</v>
      </c>
      <c r="N104" s="18">
        <f t="shared" si="10"/>
        <v>11.5</v>
      </c>
      <c r="O104" s="9">
        <v>1465</v>
      </c>
      <c r="P104" s="19">
        <f t="shared" si="11"/>
        <v>1529</v>
      </c>
      <c r="Q104" s="9" t="s">
        <v>80</v>
      </c>
      <c r="R104" s="9" t="s">
        <v>81</v>
      </c>
      <c r="S104" s="9" t="s">
        <v>82</v>
      </c>
      <c r="T104" s="9">
        <v>12247</v>
      </c>
    </row>
    <row r="105" spans="1:20" ht="28.8" x14ac:dyDescent="0.3">
      <c r="A105" s="59" t="s">
        <v>333</v>
      </c>
      <c r="B105" s="52">
        <v>1</v>
      </c>
      <c r="C105" s="52">
        <v>83</v>
      </c>
      <c r="D105" s="52">
        <v>99</v>
      </c>
      <c r="E105" s="52">
        <v>603</v>
      </c>
      <c r="F105" s="52"/>
      <c r="G105" s="53" t="str">
        <f>IF(ISBLANK($E105),"",VLOOKUP($E105,Data!$A$2:$C$26,2,))</f>
        <v>HVIT</v>
      </c>
      <c r="H105" s="53" t="str">
        <f>IF(ISBLANK($E105),"",VLOOKUP($E105,Data!$A$2:$C$26,3,))</f>
        <v>Voksen 24-48 mnd</v>
      </c>
      <c r="I105" s="54">
        <f t="shared" si="9"/>
        <v>47</v>
      </c>
      <c r="J105" s="52" t="s">
        <v>183</v>
      </c>
      <c r="K105" s="55">
        <v>43280</v>
      </c>
      <c r="L105" s="55">
        <v>44345</v>
      </c>
      <c r="M105" s="55">
        <v>44709</v>
      </c>
      <c r="N105" s="54">
        <f t="shared" si="10"/>
        <v>12</v>
      </c>
      <c r="O105" s="52">
        <v>1920</v>
      </c>
      <c r="P105" s="56">
        <f t="shared" si="11"/>
        <v>1920</v>
      </c>
      <c r="Q105" s="52" t="s">
        <v>184</v>
      </c>
      <c r="R105" s="52" t="s">
        <v>185</v>
      </c>
      <c r="S105" s="52" t="s">
        <v>186</v>
      </c>
      <c r="T105" s="52">
        <v>11473</v>
      </c>
    </row>
    <row r="106" spans="1:20" x14ac:dyDescent="0.3">
      <c r="B106" s="9">
        <v>1</v>
      </c>
      <c r="C106" s="9">
        <v>62.5</v>
      </c>
      <c r="D106" s="9">
        <v>100</v>
      </c>
      <c r="E106" s="9">
        <v>604</v>
      </c>
      <c r="G106" s="16" t="str">
        <f>IF(ISBLANK($E106),"",VLOOKUP($E106,Data!$A$2:$C$26,2,))</f>
        <v>HVIT</v>
      </c>
      <c r="H106" s="16" t="str">
        <f>IF(ISBLANK($E106),"",VLOOKUP($E106,Data!$A$2:$C$26,3,))</f>
        <v xml:space="preserve">Senior 48 mnd og over </v>
      </c>
      <c r="I106" s="18">
        <f t="shared" si="9"/>
        <v>69.7</v>
      </c>
      <c r="J106" s="9" t="s">
        <v>83</v>
      </c>
      <c r="K106" s="14">
        <v>42600</v>
      </c>
      <c r="L106" s="14">
        <v>44372</v>
      </c>
      <c r="M106" s="14">
        <v>44722</v>
      </c>
      <c r="N106" s="18">
        <f t="shared" si="10"/>
        <v>11.5</v>
      </c>
      <c r="O106" s="9">
        <v>1305</v>
      </c>
      <c r="P106" s="19">
        <f t="shared" si="11"/>
        <v>1362</v>
      </c>
      <c r="Q106" s="9" t="s">
        <v>84</v>
      </c>
      <c r="R106" s="9" t="s">
        <v>81</v>
      </c>
      <c r="S106" s="9" t="s">
        <v>82</v>
      </c>
      <c r="T106" s="9">
        <v>10172</v>
      </c>
    </row>
    <row r="107" spans="1:20" x14ac:dyDescent="0.3">
      <c r="G107" s="16" t="str">
        <f>IF(ISBLANK($E107),"",VLOOKUP($E107,Data!$A$2:$C$26,2,))</f>
        <v/>
      </c>
      <c r="H107" s="16" t="str">
        <f>IF(ISBLANK($E107),"",VLOOKUP($E107,Data!$A$2:$C$26,3,))</f>
        <v/>
      </c>
      <c r="I107" s="18" t="str">
        <f t="shared" si="9"/>
        <v/>
      </c>
      <c r="N107" s="18" t="str">
        <f t="shared" si="10"/>
        <v/>
      </c>
      <c r="P107" s="19" t="str">
        <f t="shared" si="11"/>
        <v/>
      </c>
    </row>
    <row r="108" spans="1:20" x14ac:dyDescent="0.3">
      <c r="G108" s="16" t="str">
        <f>IF(ISBLANK($E108),"",VLOOKUP($E108,Data!$A$2:$C$26,2,))</f>
        <v/>
      </c>
      <c r="H108" s="16" t="str">
        <f>IF(ISBLANK($E108),"",VLOOKUP($E108,Data!$A$2:$C$26,3,))</f>
        <v/>
      </c>
      <c r="I108" s="18" t="str">
        <f t="shared" si="9"/>
        <v/>
      </c>
      <c r="N108" s="18" t="str">
        <f t="shared" si="10"/>
        <v/>
      </c>
      <c r="P108" s="19" t="str">
        <f t="shared" si="11"/>
        <v/>
      </c>
    </row>
    <row r="109" spans="1:20" x14ac:dyDescent="0.3">
      <c r="G109" s="16" t="str">
        <f>IF(ISBLANK($E109),"",VLOOKUP($E109,Data!$A$2:$C$26,2,))</f>
        <v/>
      </c>
      <c r="H109" s="16" t="str">
        <f>IF(ISBLANK($E109),"",VLOOKUP($E109,Data!$A$2:$C$26,3,))</f>
        <v/>
      </c>
      <c r="I109" s="18" t="str">
        <f t="shared" si="9"/>
        <v/>
      </c>
      <c r="N109" s="18" t="str">
        <f t="shared" si="10"/>
        <v/>
      </c>
      <c r="P109" s="19" t="str">
        <f t="shared" si="11"/>
        <v/>
      </c>
    </row>
    <row r="110" spans="1:20" x14ac:dyDescent="0.3">
      <c r="G110" s="16" t="str">
        <f>IF(ISBLANK($E110),"",VLOOKUP($E110,Data!$A$2:$C$26,2,))</f>
        <v/>
      </c>
      <c r="H110" s="16" t="str">
        <f>IF(ISBLANK($E110),"",VLOOKUP($E110,Data!$A$2:$C$26,3,))</f>
        <v/>
      </c>
      <c r="I110" s="18" t="str">
        <f t="shared" si="9"/>
        <v/>
      </c>
      <c r="N110" s="18" t="str">
        <f t="shared" si="10"/>
        <v/>
      </c>
      <c r="P110" s="19" t="str">
        <f t="shared" si="11"/>
        <v/>
      </c>
    </row>
    <row r="111" spans="1:20" x14ac:dyDescent="0.3">
      <c r="G111" s="16" t="str">
        <f>IF(ISBLANK($E111),"",VLOOKUP($E111,Data!$A$2:$C$26,2,))</f>
        <v/>
      </c>
      <c r="H111" s="16" t="str">
        <f>IF(ISBLANK($E111),"",VLOOKUP($E111,Data!$A$2:$C$26,3,))</f>
        <v/>
      </c>
      <c r="I111" s="18" t="str">
        <f t="shared" si="9"/>
        <v/>
      </c>
      <c r="N111" s="18" t="str">
        <f t="shared" si="10"/>
        <v/>
      </c>
      <c r="P111" s="19" t="str">
        <f t="shared" si="11"/>
        <v/>
      </c>
    </row>
    <row r="112" spans="1:20" x14ac:dyDescent="0.3">
      <c r="G112" s="16" t="str">
        <f>IF(ISBLANK($E112),"",VLOOKUP($E112,Data!$A$2:$C$26,2,))</f>
        <v/>
      </c>
      <c r="H112" s="16" t="str">
        <f>IF(ISBLANK($E112),"",VLOOKUP($E112,Data!$A$2:$C$26,3,))</f>
        <v/>
      </c>
      <c r="I112" s="18" t="str">
        <f t="shared" si="9"/>
        <v/>
      </c>
      <c r="N112" s="18" t="str">
        <f t="shared" si="10"/>
        <v/>
      </c>
      <c r="P112" s="19" t="str">
        <f t="shared" si="11"/>
        <v/>
      </c>
    </row>
    <row r="113" spans="7:16" x14ac:dyDescent="0.3">
      <c r="G113" s="16" t="str">
        <f>IF(ISBLANK($E113),"",VLOOKUP($E113,Data!$A$2:$C$26,2,))</f>
        <v/>
      </c>
      <c r="H113" s="16" t="str">
        <f>IF(ISBLANK($E113),"",VLOOKUP($E113,Data!$A$2:$C$26,3,))</f>
        <v/>
      </c>
      <c r="I113" s="18" t="str">
        <f t="shared" si="9"/>
        <v/>
      </c>
      <c r="N113" s="18" t="str">
        <f t="shared" si="10"/>
        <v/>
      </c>
      <c r="P113" s="19" t="str">
        <f t="shared" si="11"/>
        <v/>
      </c>
    </row>
    <row r="114" spans="7:16" x14ac:dyDescent="0.3">
      <c r="G114" s="16" t="str">
        <f>IF(ISBLANK($E114),"",VLOOKUP($E114,Data!$A$2:$C$26,2,))</f>
        <v/>
      </c>
      <c r="H114" s="16" t="str">
        <f>IF(ISBLANK($E114),"",VLOOKUP($E114,Data!$A$2:$C$26,3,))</f>
        <v/>
      </c>
      <c r="I114" s="18" t="str">
        <f t="shared" si="9"/>
        <v/>
      </c>
      <c r="N114" s="18" t="str">
        <f t="shared" si="10"/>
        <v/>
      </c>
      <c r="P114" s="19" t="str">
        <f t="shared" si="11"/>
        <v/>
      </c>
    </row>
    <row r="115" spans="7:16" x14ac:dyDescent="0.3">
      <c r="G115" s="16" t="str">
        <f>IF(ISBLANK($E115),"",VLOOKUP($E115,Data!$A$2:$C$26,2,))</f>
        <v/>
      </c>
      <c r="H115" s="16" t="str">
        <f>IF(ISBLANK($E115),"",VLOOKUP($E115,Data!$A$2:$C$26,3,))</f>
        <v/>
      </c>
      <c r="I115" s="18" t="str">
        <f t="shared" si="9"/>
        <v/>
      </c>
      <c r="N115" s="18" t="str">
        <f t="shared" si="10"/>
        <v/>
      </c>
      <c r="P115" s="19" t="str">
        <f t="shared" si="11"/>
        <v/>
      </c>
    </row>
    <row r="116" spans="7:16" x14ac:dyDescent="0.3">
      <c r="G116" s="16" t="str">
        <f>IF(ISBLANK($E116),"",VLOOKUP($E116,Data!$A$2:$C$26,2,))</f>
        <v/>
      </c>
      <c r="H116" s="16" t="str">
        <f>IF(ISBLANK($E116),"",VLOOKUP($E116,Data!$A$2:$C$26,3,))</f>
        <v/>
      </c>
      <c r="I116" s="18" t="str">
        <f t="shared" si="9"/>
        <v/>
      </c>
      <c r="N116" s="18" t="str">
        <f t="shared" si="10"/>
        <v/>
      </c>
      <c r="P116" s="19" t="str">
        <f t="shared" si="11"/>
        <v/>
      </c>
    </row>
    <row r="117" spans="7:16" x14ac:dyDescent="0.3">
      <c r="G117" s="16" t="str">
        <f>IF(ISBLANK($E117),"",VLOOKUP($E117,Data!$A$2:$C$26,2,))</f>
        <v/>
      </c>
      <c r="H117" s="16" t="str">
        <f>IF(ISBLANK($E117),"",VLOOKUP($E117,Data!$A$2:$C$26,3,))</f>
        <v/>
      </c>
      <c r="I117" s="18" t="str">
        <f t="shared" si="9"/>
        <v/>
      </c>
      <c r="N117" s="18" t="str">
        <f t="shared" si="10"/>
        <v/>
      </c>
      <c r="P117" s="19" t="str">
        <f t="shared" si="11"/>
        <v/>
      </c>
    </row>
    <row r="118" spans="7:16" x14ac:dyDescent="0.3">
      <c r="G118" s="16" t="str">
        <f>IF(ISBLANK($E118),"",VLOOKUP($E118,Data!$A$2:$C$26,2,))</f>
        <v/>
      </c>
      <c r="H118" s="16" t="str">
        <f>IF(ISBLANK($E118),"",VLOOKUP($E118,Data!$A$2:$C$26,3,))</f>
        <v/>
      </c>
      <c r="I118" s="18" t="str">
        <f t="shared" si="9"/>
        <v/>
      </c>
      <c r="N118" s="18" t="str">
        <f t="shared" si="10"/>
        <v/>
      </c>
      <c r="P118" s="19" t="str">
        <f t="shared" si="11"/>
        <v/>
      </c>
    </row>
    <row r="119" spans="7:16" x14ac:dyDescent="0.3">
      <c r="G119" s="16" t="str">
        <f>IF(ISBLANK($E119),"",VLOOKUP($E119,Data!$A$2:$C$26,2,))</f>
        <v/>
      </c>
      <c r="H119" s="16" t="str">
        <f>IF(ISBLANK($E119),"",VLOOKUP($E119,Data!$A$2:$C$26,3,))</f>
        <v/>
      </c>
      <c r="I119" s="18" t="str">
        <f t="shared" si="9"/>
        <v/>
      </c>
      <c r="N119" s="18" t="str">
        <f t="shared" si="10"/>
        <v/>
      </c>
      <c r="P119" s="19" t="str">
        <f t="shared" si="11"/>
        <v/>
      </c>
    </row>
    <row r="120" spans="7:16" x14ac:dyDescent="0.3">
      <c r="G120" s="16" t="str">
        <f>IF(ISBLANK($E120),"",VLOOKUP($E120,Data!$A$2:$C$26,2,))</f>
        <v/>
      </c>
      <c r="H120" s="16" t="str">
        <f>IF(ISBLANK($E120),"",VLOOKUP($E120,Data!$A$2:$C$26,3,))</f>
        <v/>
      </c>
      <c r="I120" s="18" t="str">
        <f t="shared" si="9"/>
        <v/>
      </c>
      <c r="N120" s="18" t="str">
        <f t="shared" si="10"/>
        <v/>
      </c>
      <c r="P120" s="19" t="str">
        <f t="shared" si="11"/>
        <v/>
      </c>
    </row>
    <row r="121" spans="7:16" x14ac:dyDescent="0.3">
      <c r="G121" s="16" t="str">
        <f>IF(ISBLANK($E121),"",VLOOKUP($E121,Data!$A$2:$C$26,2,))</f>
        <v/>
      </c>
      <c r="H121" s="16" t="str">
        <f>IF(ISBLANK($E121),"",VLOOKUP($E121,Data!$A$2:$C$26,3,))</f>
        <v/>
      </c>
      <c r="I121" s="18" t="str">
        <f t="shared" si="9"/>
        <v/>
      </c>
      <c r="N121" s="18" t="str">
        <f t="shared" si="10"/>
        <v/>
      </c>
      <c r="P121" s="19" t="str">
        <f t="shared" si="11"/>
        <v/>
      </c>
    </row>
    <row r="122" spans="7:16" x14ac:dyDescent="0.3">
      <c r="G122" s="16" t="str">
        <f>IF(ISBLANK($E122),"",VLOOKUP($E122,Data!$A$2:$C$26,2,))</f>
        <v/>
      </c>
      <c r="H122" s="16" t="str">
        <f>IF(ISBLANK($E122),"",VLOOKUP($E122,Data!$A$2:$C$26,3,))</f>
        <v/>
      </c>
      <c r="I122" s="18" t="str">
        <f t="shared" si="9"/>
        <v/>
      </c>
      <c r="N122" s="18" t="str">
        <f t="shared" si="10"/>
        <v/>
      </c>
      <c r="P122" s="19" t="str">
        <f t="shared" si="11"/>
        <v/>
      </c>
    </row>
    <row r="123" spans="7:16" x14ac:dyDescent="0.3">
      <c r="G123" s="16" t="str">
        <f>IF(ISBLANK($E123),"",VLOOKUP($E123,Data!$A$2:$C$26,2,))</f>
        <v/>
      </c>
      <c r="H123" s="16" t="str">
        <f>IF(ISBLANK($E123),"",VLOOKUP($E123,Data!$A$2:$C$26,3,))</f>
        <v/>
      </c>
      <c r="I123" s="18" t="str">
        <f t="shared" si="9"/>
        <v/>
      </c>
      <c r="N123" s="18" t="str">
        <f t="shared" si="10"/>
        <v/>
      </c>
      <c r="P123" s="19" t="str">
        <f t="shared" si="11"/>
        <v/>
      </c>
    </row>
    <row r="124" spans="7:16" x14ac:dyDescent="0.3">
      <c r="G124" s="16" t="str">
        <f>IF(ISBLANK($E124),"",VLOOKUP($E124,Data!$A$2:$C$26,2,))</f>
        <v/>
      </c>
      <c r="H124" s="16" t="str">
        <f>IF(ISBLANK($E124),"",VLOOKUP($E124,Data!$A$2:$C$26,3,))</f>
        <v/>
      </c>
      <c r="I124" s="18" t="str">
        <f t="shared" si="9"/>
        <v/>
      </c>
      <c r="N124" s="18" t="str">
        <f t="shared" si="10"/>
        <v/>
      </c>
      <c r="P124" s="19" t="str">
        <f t="shared" si="11"/>
        <v/>
      </c>
    </row>
    <row r="125" spans="7:16" x14ac:dyDescent="0.3">
      <c r="G125" s="16" t="str">
        <f>IF(ISBLANK($E125),"",VLOOKUP($E125,Data!$A$2:$C$26,2,))</f>
        <v/>
      </c>
      <c r="H125" s="16" t="str">
        <f>IF(ISBLANK($E125),"",VLOOKUP($E125,Data!$A$2:$C$26,3,))</f>
        <v/>
      </c>
      <c r="I125" s="18" t="str">
        <f t="shared" si="9"/>
        <v/>
      </c>
      <c r="N125" s="18" t="str">
        <f t="shared" si="10"/>
        <v/>
      </c>
      <c r="P125" s="19" t="str">
        <f t="shared" si="11"/>
        <v/>
      </c>
    </row>
    <row r="126" spans="7:16" x14ac:dyDescent="0.3">
      <c r="G126" s="16" t="str">
        <f>IF(ISBLANK($E126),"",VLOOKUP($E126,Data!$A$2:$C$26,2,))</f>
        <v/>
      </c>
      <c r="H126" s="16" t="str">
        <f>IF(ISBLANK($E126),"",VLOOKUP($E126,Data!$A$2:$C$26,3,))</f>
        <v/>
      </c>
      <c r="I126" s="18" t="str">
        <f t="shared" si="9"/>
        <v/>
      </c>
      <c r="N126" s="18" t="str">
        <f t="shared" si="10"/>
        <v/>
      </c>
      <c r="P126" s="19" t="str">
        <f t="shared" si="11"/>
        <v/>
      </c>
    </row>
    <row r="127" spans="7:16" x14ac:dyDescent="0.3">
      <c r="G127" s="16" t="str">
        <f>IF(ISBLANK($E127),"",VLOOKUP($E127,Data!$A$2:$C$26,2,))</f>
        <v/>
      </c>
      <c r="H127" s="16" t="str">
        <f>IF(ISBLANK($E127),"",VLOOKUP($E127,Data!$A$2:$C$26,3,))</f>
        <v/>
      </c>
      <c r="I127" s="18" t="str">
        <f t="shared" si="9"/>
        <v/>
      </c>
      <c r="N127" s="18" t="str">
        <f t="shared" si="10"/>
        <v/>
      </c>
      <c r="P127" s="19" t="str">
        <f t="shared" si="11"/>
        <v/>
      </c>
    </row>
    <row r="128" spans="7:16" x14ac:dyDescent="0.3">
      <c r="G128" s="16" t="str">
        <f>IF(ISBLANK($E128),"",VLOOKUP($E128,Data!$A$2:$C$26,2,))</f>
        <v/>
      </c>
      <c r="H128" s="16" t="str">
        <f>IF(ISBLANK($E128),"",VLOOKUP($E128,Data!$A$2:$C$26,3,))</f>
        <v/>
      </c>
      <c r="I128" s="18" t="str">
        <f t="shared" si="9"/>
        <v/>
      </c>
      <c r="N128" s="18" t="str">
        <f t="shared" si="10"/>
        <v/>
      </c>
      <c r="P128" s="19" t="str">
        <f t="shared" si="11"/>
        <v/>
      </c>
    </row>
    <row r="129" spans="7:16" x14ac:dyDescent="0.3">
      <c r="G129" s="16" t="str">
        <f>IF(ISBLANK($E129),"",VLOOKUP($E129,Data!$A$2:$C$26,2,))</f>
        <v/>
      </c>
      <c r="H129" s="16" t="str">
        <f>IF(ISBLANK($E129),"",VLOOKUP($E129,Data!$A$2:$C$26,3,))</f>
        <v/>
      </c>
      <c r="I129" s="18" t="str">
        <f t="shared" si="9"/>
        <v/>
      </c>
      <c r="N129" s="18" t="str">
        <f t="shared" si="10"/>
        <v/>
      </c>
      <c r="P129" s="19" t="str">
        <f t="shared" si="11"/>
        <v/>
      </c>
    </row>
    <row r="130" spans="7:16" x14ac:dyDescent="0.3">
      <c r="G130" s="16" t="str">
        <f>IF(ISBLANK($E130),"",VLOOKUP($E130,Data!$A$2:$C$26,2,))</f>
        <v/>
      </c>
      <c r="H130" s="16" t="str">
        <f>IF(ISBLANK($E130),"",VLOOKUP($E130,Data!$A$2:$C$26,3,))</f>
        <v/>
      </c>
      <c r="I130" s="18" t="str">
        <f t="shared" si="9"/>
        <v/>
      </c>
      <c r="N130" s="18" t="str">
        <f t="shared" si="10"/>
        <v/>
      </c>
      <c r="P130" s="19" t="str">
        <f t="shared" si="11"/>
        <v/>
      </c>
    </row>
    <row r="131" spans="7:16" x14ac:dyDescent="0.3">
      <c r="G131" s="16" t="str">
        <f>IF(ISBLANK($E131),"",VLOOKUP($E131,Data!$A$2:$C$26,2,))</f>
        <v/>
      </c>
      <c r="H131" s="16" t="str">
        <f>IF(ISBLANK($E131),"",VLOOKUP($E131,Data!$A$2:$C$26,3,))</f>
        <v/>
      </c>
      <c r="I131" s="18" t="str">
        <f t="shared" ref="I131:I162" si="12">IF(ISBLANK(M131),"",YEARFRAC(K131,M131)*12)</f>
        <v/>
      </c>
      <c r="N131" s="18" t="str">
        <f t="shared" ref="N131:N162" si="13">IF(OR(ISBLANK(L131),ISBLANK(M131)),(IF(AND(ISBLANK(L131),NOT(ISBLANK(M131)),NOT(ISBLANK(K131))),YEARFRAC(K131,M131)*12,"")),YEARFRAC(L131,M131)*12)</f>
        <v/>
      </c>
      <c r="P131" s="19" t="str">
        <f t="shared" ref="P131:P162" si="14">IF(AND(ISBLANK(O131),N131&gt;0),"",(O131/N131)*12)</f>
        <v/>
      </c>
    </row>
    <row r="132" spans="7:16" x14ac:dyDescent="0.3">
      <c r="G132" s="16" t="str">
        <f>IF(ISBLANK($E132),"",VLOOKUP($E132,Data!$A$2:$C$26,2,))</f>
        <v/>
      </c>
      <c r="H132" s="16" t="str">
        <f>IF(ISBLANK($E132),"",VLOOKUP($E132,Data!$A$2:$C$26,3,))</f>
        <v/>
      </c>
      <c r="I132" s="18" t="str">
        <f t="shared" si="12"/>
        <v/>
      </c>
      <c r="N132" s="18" t="str">
        <f t="shared" si="13"/>
        <v/>
      </c>
      <c r="P132" s="19" t="str">
        <f t="shared" si="14"/>
        <v/>
      </c>
    </row>
    <row r="133" spans="7:16" x14ac:dyDescent="0.3">
      <c r="G133" s="16" t="str">
        <f>IF(ISBLANK($E133),"",VLOOKUP($E133,Data!$A$2:$C$26,2,))</f>
        <v/>
      </c>
      <c r="H133" s="16" t="str">
        <f>IF(ISBLANK($E133),"",VLOOKUP($E133,Data!$A$2:$C$26,3,))</f>
        <v/>
      </c>
      <c r="I133" s="18" t="str">
        <f t="shared" si="12"/>
        <v/>
      </c>
      <c r="N133" s="18" t="str">
        <f t="shared" si="13"/>
        <v/>
      </c>
      <c r="P133" s="19" t="str">
        <f t="shared" si="14"/>
        <v/>
      </c>
    </row>
    <row r="134" spans="7:16" x14ac:dyDescent="0.3">
      <c r="G134" s="16" t="str">
        <f>IF(ISBLANK($E134),"",VLOOKUP($E134,Data!$A$2:$C$26,2,))</f>
        <v/>
      </c>
      <c r="H134" s="16" t="str">
        <f>IF(ISBLANK($E134),"",VLOOKUP($E134,Data!$A$2:$C$26,3,))</f>
        <v/>
      </c>
      <c r="I134" s="18" t="str">
        <f t="shared" si="12"/>
        <v/>
      </c>
      <c r="N134" s="18" t="str">
        <f t="shared" si="13"/>
        <v/>
      </c>
      <c r="P134" s="19" t="str">
        <f t="shared" si="14"/>
        <v/>
      </c>
    </row>
    <row r="135" spans="7:16" x14ac:dyDescent="0.3">
      <c r="G135" s="16" t="str">
        <f>IF(ISBLANK($E135),"",VLOOKUP($E135,Data!$A$2:$C$26,2,))</f>
        <v/>
      </c>
      <c r="H135" s="16" t="str">
        <f>IF(ISBLANK($E135),"",VLOOKUP($E135,Data!$A$2:$C$26,3,))</f>
        <v/>
      </c>
      <c r="I135" s="18" t="str">
        <f t="shared" si="12"/>
        <v/>
      </c>
      <c r="N135" s="18" t="str">
        <f t="shared" si="13"/>
        <v/>
      </c>
      <c r="P135" s="19" t="str">
        <f t="shared" si="14"/>
        <v/>
      </c>
    </row>
    <row r="136" spans="7:16" x14ac:dyDescent="0.3">
      <c r="G136" s="16" t="str">
        <f>IF(ISBLANK($E136),"",VLOOKUP($E136,Data!$A$2:$C$26,2,))</f>
        <v/>
      </c>
      <c r="H136" s="16" t="str">
        <f>IF(ISBLANK($E136),"",VLOOKUP($E136,Data!$A$2:$C$26,3,))</f>
        <v/>
      </c>
      <c r="I136" s="18" t="str">
        <f t="shared" si="12"/>
        <v/>
      </c>
      <c r="N136" s="18" t="str">
        <f t="shared" si="13"/>
        <v/>
      </c>
      <c r="P136" s="19" t="str">
        <f t="shared" si="14"/>
        <v/>
      </c>
    </row>
    <row r="137" spans="7:16" x14ac:dyDescent="0.3">
      <c r="G137" s="16" t="str">
        <f>IF(ISBLANK($E137),"",VLOOKUP($E137,Data!$A$2:$C$26,2,))</f>
        <v/>
      </c>
      <c r="H137" s="16" t="str">
        <f>IF(ISBLANK($E137),"",VLOOKUP($E137,Data!$A$2:$C$26,3,))</f>
        <v/>
      </c>
      <c r="I137" s="18" t="str">
        <f t="shared" si="12"/>
        <v/>
      </c>
      <c r="N137" s="18" t="str">
        <f t="shared" si="13"/>
        <v/>
      </c>
      <c r="P137" s="19" t="str">
        <f t="shared" si="14"/>
        <v/>
      </c>
    </row>
    <row r="138" spans="7:16" x14ac:dyDescent="0.3">
      <c r="G138" s="16" t="str">
        <f>IF(ISBLANK($E138),"",VLOOKUP($E138,Data!$A$2:$C$26,2,))</f>
        <v/>
      </c>
      <c r="H138" s="16" t="str">
        <f>IF(ISBLANK($E138),"",VLOOKUP($E138,Data!$A$2:$C$26,3,))</f>
        <v/>
      </c>
      <c r="I138" s="18" t="str">
        <f t="shared" si="12"/>
        <v/>
      </c>
      <c r="N138" s="18" t="str">
        <f t="shared" si="13"/>
        <v/>
      </c>
      <c r="P138" s="19" t="str">
        <f t="shared" si="14"/>
        <v/>
      </c>
    </row>
    <row r="139" spans="7:16" x14ac:dyDescent="0.3">
      <c r="G139" s="16" t="str">
        <f>IF(ISBLANK($E139),"",VLOOKUP($E139,Data!$A$2:$C$26,2,))</f>
        <v/>
      </c>
      <c r="H139" s="16" t="str">
        <f>IF(ISBLANK($E139),"",VLOOKUP($E139,Data!$A$2:$C$26,3,))</f>
        <v/>
      </c>
      <c r="I139" s="18" t="str">
        <f t="shared" si="12"/>
        <v/>
      </c>
      <c r="N139" s="18" t="str">
        <f t="shared" si="13"/>
        <v/>
      </c>
      <c r="P139" s="19" t="str">
        <f t="shared" si="14"/>
        <v/>
      </c>
    </row>
    <row r="140" spans="7:16" x14ac:dyDescent="0.3">
      <c r="G140" s="16" t="str">
        <f>IF(ISBLANK($E140),"",VLOOKUP($E140,Data!$A$2:$C$26,2,))</f>
        <v/>
      </c>
      <c r="H140" s="16" t="str">
        <f>IF(ISBLANK($E140),"",VLOOKUP($E140,Data!$A$2:$C$26,3,))</f>
        <v/>
      </c>
      <c r="I140" s="18" t="str">
        <f t="shared" si="12"/>
        <v/>
      </c>
      <c r="N140" s="18" t="str">
        <f t="shared" si="13"/>
        <v/>
      </c>
      <c r="P140" s="19" t="str">
        <f t="shared" si="14"/>
        <v/>
      </c>
    </row>
    <row r="141" spans="7:16" x14ac:dyDescent="0.3">
      <c r="G141" s="16" t="str">
        <f>IF(ISBLANK($E141),"",VLOOKUP($E141,Data!$A$2:$C$26,2,))</f>
        <v/>
      </c>
      <c r="H141" s="16" t="str">
        <f>IF(ISBLANK($E141),"",VLOOKUP($E141,Data!$A$2:$C$26,3,))</f>
        <v/>
      </c>
      <c r="I141" s="18" t="str">
        <f t="shared" si="12"/>
        <v/>
      </c>
      <c r="N141" s="18" t="str">
        <f t="shared" si="13"/>
        <v/>
      </c>
      <c r="P141" s="19" t="str">
        <f t="shared" si="14"/>
        <v/>
      </c>
    </row>
    <row r="142" spans="7:16" x14ac:dyDescent="0.3">
      <c r="G142" s="16" t="str">
        <f>IF(ISBLANK($E142),"",VLOOKUP($E142,Data!$A$2:$C$26,2,))</f>
        <v/>
      </c>
      <c r="H142" s="16" t="str">
        <f>IF(ISBLANK($E142),"",VLOOKUP($E142,Data!$A$2:$C$26,3,))</f>
        <v/>
      </c>
      <c r="I142" s="18" t="str">
        <f t="shared" si="12"/>
        <v/>
      </c>
      <c r="N142" s="18" t="str">
        <f t="shared" si="13"/>
        <v/>
      </c>
      <c r="P142" s="19" t="str">
        <f t="shared" si="14"/>
        <v/>
      </c>
    </row>
    <row r="143" spans="7:16" x14ac:dyDescent="0.3">
      <c r="G143" s="16" t="str">
        <f>IF(ISBLANK($E143),"",VLOOKUP($E143,Data!$A$2:$C$26,2,))</f>
        <v/>
      </c>
      <c r="H143" s="16" t="str">
        <f>IF(ISBLANK($E143),"",VLOOKUP($E143,Data!$A$2:$C$26,3,))</f>
        <v/>
      </c>
      <c r="I143" s="18" t="str">
        <f t="shared" si="12"/>
        <v/>
      </c>
      <c r="N143" s="18" t="str">
        <f t="shared" si="13"/>
        <v/>
      </c>
      <c r="P143" s="19" t="str">
        <f t="shared" si="14"/>
        <v/>
      </c>
    </row>
    <row r="144" spans="7:16" x14ac:dyDescent="0.3">
      <c r="G144" s="16" t="str">
        <f>IF(ISBLANK($E144),"",VLOOKUP($E144,Data!$A$2:$C$26,2,))</f>
        <v/>
      </c>
      <c r="H144" s="16" t="str">
        <f>IF(ISBLANK($E144),"",VLOOKUP($E144,Data!$A$2:$C$26,3,))</f>
        <v/>
      </c>
      <c r="I144" s="18" t="str">
        <f t="shared" si="12"/>
        <v/>
      </c>
      <c r="N144" s="18" t="str">
        <f t="shared" si="13"/>
        <v/>
      </c>
      <c r="P144" s="19" t="str">
        <f t="shared" si="14"/>
        <v/>
      </c>
    </row>
    <row r="145" spans="7:16" x14ac:dyDescent="0.3">
      <c r="G145" s="16" t="str">
        <f>IF(ISBLANK($E145),"",VLOOKUP($E145,Data!$A$2:$C$26,2,))</f>
        <v/>
      </c>
      <c r="H145" s="16" t="str">
        <f>IF(ISBLANK($E145),"",VLOOKUP($E145,Data!$A$2:$C$26,3,))</f>
        <v/>
      </c>
      <c r="I145" s="18" t="str">
        <f t="shared" si="12"/>
        <v/>
      </c>
      <c r="N145" s="18" t="str">
        <f t="shared" si="13"/>
        <v/>
      </c>
      <c r="P145" s="19" t="str">
        <f t="shared" si="14"/>
        <v/>
      </c>
    </row>
    <row r="146" spans="7:16" x14ac:dyDescent="0.3">
      <c r="G146" s="16" t="str">
        <f>IF(ISBLANK($E146),"",VLOOKUP($E146,Data!$A$2:$C$26,2,))</f>
        <v/>
      </c>
      <c r="H146" s="16" t="str">
        <f>IF(ISBLANK($E146),"",VLOOKUP($E146,Data!$A$2:$C$26,3,))</f>
        <v/>
      </c>
      <c r="I146" s="18" t="str">
        <f t="shared" si="12"/>
        <v/>
      </c>
      <c r="N146" s="18" t="str">
        <f t="shared" si="13"/>
        <v/>
      </c>
      <c r="P146" s="19" t="str">
        <f t="shared" si="14"/>
        <v/>
      </c>
    </row>
    <row r="147" spans="7:16" x14ac:dyDescent="0.3">
      <c r="G147" s="16" t="str">
        <f>IF(ISBLANK($E147),"",VLOOKUP($E147,Data!$A$2:$C$26,2,))</f>
        <v/>
      </c>
      <c r="H147" s="16" t="str">
        <f>IF(ISBLANK($E147),"",VLOOKUP($E147,Data!$A$2:$C$26,3,))</f>
        <v/>
      </c>
      <c r="I147" s="18" t="str">
        <f t="shared" si="12"/>
        <v/>
      </c>
      <c r="N147" s="18" t="str">
        <f t="shared" si="13"/>
        <v/>
      </c>
      <c r="P147" s="19" t="str">
        <f t="shared" si="14"/>
        <v/>
      </c>
    </row>
    <row r="148" spans="7:16" x14ac:dyDescent="0.3">
      <c r="G148" s="16" t="str">
        <f>IF(ISBLANK($E148),"",VLOOKUP($E148,Data!$A$2:$C$26,2,))</f>
        <v/>
      </c>
      <c r="H148" s="16" t="str">
        <f>IF(ISBLANK($E148),"",VLOOKUP($E148,Data!$A$2:$C$26,3,))</f>
        <v/>
      </c>
      <c r="I148" s="18" t="str">
        <f t="shared" si="12"/>
        <v/>
      </c>
      <c r="N148" s="18" t="str">
        <f t="shared" si="13"/>
        <v/>
      </c>
      <c r="P148" s="19" t="str">
        <f t="shared" si="14"/>
        <v/>
      </c>
    </row>
    <row r="149" spans="7:16" x14ac:dyDescent="0.3">
      <c r="G149" s="16" t="str">
        <f>IF(ISBLANK($E149),"",VLOOKUP($E149,Data!$A$2:$C$26,2,))</f>
        <v/>
      </c>
      <c r="H149" s="16" t="str">
        <f>IF(ISBLANK($E149),"",VLOOKUP($E149,Data!$A$2:$C$26,3,))</f>
        <v/>
      </c>
      <c r="I149" s="18" t="str">
        <f t="shared" si="12"/>
        <v/>
      </c>
      <c r="N149" s="18" t="str">
        <f t="shared" si="13"/>
        <v/>
      </c>
      <c r="P149" s="19" t="str">
        <f t="shared" si="14"/>
        <v/>
      </c>
    </row>
    <row r="150" spans="7:16" x14ac:dyDescent="0.3">
      <c r="G150" s="16" t="str">
        <f>IF(ISBLANK($E150),"",VLOOKUP($E150,Data!$A$2:$C$26,2,))</f>
        <v/>
      </c>
      <c r="H150" s="16" t="str">
        <f>IF(ISBLANK($E150),"",VLOOKUP($E150,Data!$A$2:$C$26,3,))</f>
        <v/>
      </c>
      <c r="I150" s="18" t="str">
        <f t="shared" si="12"/>
        <v/>
      </c>
      <c r="N150" s="18" t="str">
        <f t="shared" si="13"/>
        <v/>
      </c>
      <c r="P150" s="19" t="str">
        <f t="shared" si="14"/>
        <v/>
      </c>
    </row>
    <row r="151" spans="7:16" x14ac:dyDescent="0.3">
      <c r="G151" s="16" t="str">
        <f>IF(ISBLANK($E151),"",VLOOKUP($E151,Data!$A$2:$C$26,2,))</f>
        <v/>
      </c>
      <c r="H151" s="16" t="str">
        <f>IF(ISBLANK($E151),"",VLOOKUP($E151,Data!$A$2:$C$26,3,))</f>
        <v/>
      </c>
      <c r="I151" s="18" t="str">
        <f t="shared" si="12"/>
        <v/>
      </c>
      <c r="N151" s="18" t="str">
        <f t="shared" si="13"/>
        <v/>
      </c>
      <c r="P151" s="19" t="str">
        <f t="shared" si="14"/>
        <v/>
      </c>
    </row>
    <row r="152" spans="7:16" x14ac:dyDescent="0.3">
      <c r="G152" s="16" t="str">
        <f>IF(ISBLANK($E152),"",VLOOKUP($E152,Data!$A$2:$C$26,2,))</f>
        <v/>
      </c>
      <c r="H152" s="16" t="str">
        <f>IF(ISBLANK($E152),"",VLOOKUP($E152,Data!$A$2:$C$26,3,))</f>
        <v/>
      </c>
      <c r="I152" s="18" t="str">
        <f t="shared" si="12"/>
        <v/>
      </c>
      <c r="N152" s="18" t="str">
        <f t="shared" si="13"/>
        <v/>
      </c>
      <c r="P152" s="19" t="str">
        <f t="shared" si="14"/>
        <v/>
      </c>
    </row>
    <row r="153" spans="7:16" x14ac:dyDescent="0.3">
      <c r="G153" s="16" t="str">
        <f>IF(ISBLANK($E153),"",VLOOKUP($E153,Data!$A$2:$C$26,2,))</f>
        <v/>
      </c>
      <c r="H153" s="16" t="str">
        <f>IF(ISBLANK($E153),"",VLOOKUP($E153,Data!$A$2:$C$26,3,))</f>
        <v/>
      </c>
      <c r="I153" s="18" t="str">
        <f t="shared" si="12"/>
        <v/>
      </c>
      <c r="N153" s="18" t="str">
        <f t="shared" si="13"/>
        <v/>
      </c>
      <c r="P153" s="19" t="str">
        <f t="shared" si="14"/>
        <v/>
      </c>
    </row>
    <row r="154" spans="7:16" x14ac:dyDescent="0.3">
      <c r="G154" s="16" t="str">
        <f>IF(ISBLANK($E154),"",VLOOKUP($E154,Data!$A$2:$C$26,2,))</f>
        <v/>
      </c>
      <c r="H154" s="16" t="str">
        <f>IF(ISBLANK($E154),"",VLOOKUP($E154,Data!$A$2:$C$26,3,))</f>
        <v/>
      </c>
      <c r="I154" s="18" t="str">
        <f t="shared" si="12"/>
        <v/>
      </c>
      <c r="N154" s="18" t="str">
        <f t="shared" si="13"/>
        <v/>
      </c>
      <c r="P154" s="19" t="str">
        <f t="shared" si="14"/>
        <v/>
      </c>
    </row>
    <row r="155" spans="7:16" x14ac:dyDescent="0.3">
      <c r="G155" s="16" t="str">
        <f>IF(ISBLANK($E155),"",VLOOKUP($E155,Data!$A$2:$C$26,2,))</f>
        <v/>
      </c>
      <c r="H155" s="16" t="str">
        <f>IF(ISBLANK($E155),"",VLOOKUP($E155,Data!$A$2:$C$26,3,))</f>
        <v/>
      </c>
      <c r="I155" s="18" t="str">
        <f t="shared" si="12"/>
        <v/>
      </c>
      <c r="N155" s="18" t="str">
        <f t="shared" si="13"/>
        <v/>
      </c>
      <c r="P155" s="19" t="str">
        <f t="shared" si="14"/>
        <v/>
      </c>
    </row>
    <row r="156" spans="7:16" x14ac:dyDescent="0.3">
      <c r="G156" s="16" t="str">
        <f>IF(ISBLANK($E156),"",VLOOKUP($E156,Data!$A$2:$C$26,2,))</f>
        <v/>
      </c>
      <c r="H156" s="16" t="str">
        <f>IF(ISBLANK($E156),"",VLOOKUP($E156,Data!$A$2:$C$26,3,))</f>
        <v/>
      </c>
      <c r="I156" s="18" t="str">
        <f t="shared" si="12"/>
        <v/>
      </c>
      <c r="N156" s="18" t="str">
        <f t="shared" si="13"/>
        <v/>
      </c>
      <c r="P156" s="19" t="str">
        <f t="shared" si="14"/>
        <v/>
      </c>
    </row>
    <row r="157" spans="7:16" x14ac:dyDescent="0.3">
      <c r="G157" s="16" t="str">
        <f>IF(ISBLANK($E157),"",VLOOKUP($E157,Data!$A$2:$C$26,2,))</f>
        <v/>
      </c>
      <c r="H157" s="16" t="str">
        <f>IF(ISBLANK($E157),"",VLOOKUP($E157,Data!$A$2:$C$26,3,))</f>
        <v/>
      </c>
      <c r="I157" s="18" t="str">
        <f t="shared" si="12"/>
        <v/>
      </c>
      <c r="N157" s="18" t="str">
        <f t="shared" si="13"/>
        <v/>
      </c>
      <c r="P157" s="19" t="str">
        <f t="shared" si="14"/>
        <v/>
      </c>
    </row>
    <row r="158" spans="7:16" x14ac:dyDescent="0.3">
      <c r="G158" s="16" t="str">
        <f>IF(ISBLANK($E158),"",VLOOKUP($E158,Data!$A$2:$C$26,2,))</f>
        <v/>
      </c>
      <c r="H158" s="16" t="str">
        <f>IF(ISBLANK($E158),"",VLOOKUP($E158,Data!$A$2:$C$26,3,))</f>
        <v/>
      </c>
      <c r="I158" s="18" t="str">
        <f t="shared" si="12"/>
        <v/>
      </c>
      <c r="N158" s="18" t="str">
        <f t="shared" si="13"/>
        <v/>
      </c>
      <c r="P158" s="19" t="str">
        <f t="shared" si="14"/>
        <v/>
      </c>
    </row>
    <row r="159" spans="7:16" x14ac:dyDescent="0.3">
      <c r="G159" s="16" t="str">
        <f>IF(ISBLANK($E159),"",VLOOKUP($E159,Data!$A$2:$C$26,2,))</f>
        <v/>
      </c>
      <c r="H159" s="16" t="str">
        <f>IF(ISBLANK($E159),"",VLOOKUP($E159,Data!$A$2:$C$26,3,))</f>
        <v/>
      </c>
      <c r="I159" s="18" t="str">
        <f t="shared" si="12"/>
        <v/>
      </c>
      <c r="N159" s="18" t="str">
        <f t="shared" si="13"/>
        <v/>
      </c>
      <c r="P159" s="19" t="str">
        <f t="shared" si="14"/>
        <v/>
      </c>
    </row>
    <row r="160" spans="7:16" x14ac:dyDescent="0.3">
      <c r="G160" s="16" t="str">
        <f>IF(ISBLANK($E160),"",VLOOKUP($E160,Data!$A$2:$C$26,2,))</f>
        <v/>
      </c>
      <c r="H160" s="16" t="str">
        <f>IF(ISBLANK($E160),"",VLOOKUP($E160,Data!$A$2:$C$26,3,))</f>
        <v/>
      </c>
      <c r="I160" s="18" t="str">
        <f t="shared" si="12"/>
        <v/>
      </c>
      <c r="N160" s="18" t="str">
        <f t="shared" si="13"/>
        <v/>
      </c>
      <c r="P160" s="19" t="str">
        <f t="shared" si="14"/>
        <v/>
      </c>
    </row>
    <row r="161" spans="7:16" x14ac:dyDescent="0.3">
      <c r="G161" s="16" t="str">
        <f>IF(ISBLANK($E161),"",VLOOKUP($E161,Data!$A$2:$C$26,2,))</f>
        <v/>
      </c>
      <c r="H161" s="16" t="str">
        <f>IF(ISBLANK($E161),"",VLOOKUP($E161,Data!$A$2:$C$26,3,))</f>
        <v/>
      </c>
      <c r="I161" s="18" t="str">
        <f t="shared" si="12"/>
        <v/>
      </c>
      <c r="N161" s="18" t="str">
        <f t="shared" si="13"/>
        <v/>
      </c>
      <c r="P161" s="19" t="str">
        <f t="shared" si="14"/>
        <v/>
      </c>
    </row>
    <row r="162" spans="7:16" x14ac:dyDescent="0.3">
      <c r="G162" s="16" t="str">
        <f>IF(ISBLANK($E162),"",VLOOKUP($E162,Data!$A$2:$C$26,2,))</f>
        <v/>
      </c>
      <c r="H162" s="16" t="str">
        <f>IF(ISBLANK($E162),"",VLOOKUP($E162,Data!$A$2:$C$26,3,))</f>
        <v/>
      </c>
      <c r="I162" s="18" t="str">
        <f t="shared" si="12"/>
        <v/>
      </c>
      <c r="N162" s="18" t="str">
        <f t="shared" si="13"/>
        <v/>
      </c>
      <c r="P162" s="19" t="str">
        <f t="shared" si="14"/>
        <v/>
      </c>
    </row>
    <row r="163" spans="7:16" x14ac:dyDescent="0.3">
      <c r="G163" s="16" t="str">
        <f>IF(ISBLANK($E163),"",VLOOKUP($E163,Data!$A$2:$C$26,2,))</f>
        <v/>
      </c>
      <c r="H163" s="16" t="str">
        <f>IF(ISBLANK($E163),"",VLOOKUP($E163,Data!$A$2:$C$26,3,))</f>
        <v/>
      </c>
      <c r="I163" s="18" t="str">
        <f t="shared" ref="I163:I186" si="15">IF(ISBLANK(M163),"",YEARFRAC(K163,M163)*12)</f>
        <v/>
      </c>
      <c r="N163" s="18" t="str">
        <f t="shared" ref="N163:N194" si="16">IF(OR(ISBLANK(L163),ISBLANK(M163)),(IF(AND(ISBLANK(L163),NOT(ISBLANK(M163)),NOT(ISBLANK(K163))),YEARFRAC(K163,M163)*12,"")),YEARFRAC(L163,M163)*12)</f>
        <v/>
      </c>
      <c r="P163" s="19" t="str">
        <f t="shared" ref="P163:P194" si="17">IF(AND(ISBLANK(O163),N163&gt;0),"",(O163/N163)*12)</f>
        <v/>
      </c>
    </row>
    <row r="164" spans="7:16" x14ac:dyDescent="0.3">
      <c r="G164" s="16" t="str">
        <f>IF(ISBLANK($E164),"",VLOOKUP($E164,Data!$A$2:$C$26,2,))</f>
        <v/>
      </c>
      <c r="H164" s="16" t="str">
        <f>IF(ISBLANK($E164),"",VLOOKUP($E164,Data!$A$2:$C$26,3,))</f>
        <v/>
      </c>
      <c r="I164" s="18" t="str">
        <f t="shared" si="15"/>
        <v/>
      </c>
      <c r="N164" s="18" t="str">
        <f t="shared" si="16"/>
        <v/>
      </c>
      <c r="P164" s="19" t="str">
        <f t="shared" si="17"/>
        <v/>
      </c>
    </row>
    <row r="165" spans="7:16" x14ac:dyDescent="0.3">
      <c r="G165" s="16" t="str">
        <f>IF(ISBLANK($E165),"",VLOOKUP($E165,Data!$A$2:$C$26,2,))</f>
        <v/>
      </c>
      <c r="H165" s="16" t="str">
        <f>IF(ISBLANK($E165),"",VLOOKUP($E165,Data!$A$2:$C$26,3,))</f>
        <v/>
      </c>
      <c r="I165" s="18" t="str">
        <f t="shared" si="15"/>
        <v/>
      </c>
      <c r="N165" s="18" t="str">
        <f t="shared" si="16"/>
        <v/>
      </c>
      <c r="P165" s="19" t="str">
        <f t="shared" si="17"/>
        <v/>
      </c>
    </row>
    <row r="166" spans="7:16" x14ac:dyDescent="0.3">
      <c r="G166" s="16" t="str">
        <f>IF(ISBLANK($E166),"",VLOOKUP($E166,Data!$A$2:$C$26,2,))</f>
        <v/>
      </c>
      <c r="H166" s="16" t="str">
        <f>IF(ISBLANK($E166),"",VLOOKUP($E166,Data!$A$2:$C$26,3,))</f>
        <v/>
      </c>
      <c r="I166" s="18" t="str">
        <f t="shared" si="15"/>
        <v/>
      </c>
      <c r="N166" s="18" t="str">
        <f t="shared" si="16"/>
        <v/>
      </c>
      <c r="P166" s="19" t="str">
        <f t="shared" si="17"/>
        <v/>
      </c>
    </row>
    <row r="167" spans="7:16" x14ac:dyDescent="0.3">
      <c r="G167" s="16" t="str">
        <f>IF(ISBLANK($E167),"",VLOOKUP($E167,Data!$A$2:$C$26,2,))</f>
        <v/>
      </c>
      <c r="H167" s="16" t="str">
        <f>IF(ISBLANK($E167),"",VLOOKUP($E167,Data!$A$2:$C$26,3,))</f>
        <v/>
      </c>
      <c r="I167" s="18" t="str">
        <f t="shared" si="15"/>
        <v/>
      </c>
      <c r="N167" s="18" t="str">
        <f t="shared" si="16"/>
        <v/>
      </c>
      <c r="P167" s="19" t="str">
        <f t="shared" si="17"/>
        <v/>
      </c>
    </row>
    <row r="168" spans="7:16" x14ac:dyDescent="0.3">
      <c r="G168" s="16" t="str">
        <f>IF(ISBLANK($E168),"",VLOOKUP($E168,Data!$A$2:$C$26,2,))</f>
        <v/>
      </c>
      <c r="H168" s="16" t="str">
        <f>IF(ISBLANK($E168),"",VLOOKUP($E168,Data!$A$2:$C$26,3,))</f>
        <v/>
      </c>
      <c r="I168" s="18" t="str">
        <f t="shared" si="15"/>
        <v/>
      </c>
      <c r="N168" s="18" t="str">
        <f t="shared" si="16"/>
        <v/>
      </c>
      <c r="P168" s="19" t="str">
        <f t="shared" si="17"/>
        <v/>
      </c>
    </row>
    <row r="169" spans="7:16" x14ac:dyDescent="0.3">
      <c r="G169" s="16" t="str">
        <f>IF(ISBLANK($E169),"",VLOOKUP($E169,Data!$A$2:$C$26,2,))</f>
        <v/>
      </c>
      <c r="H169" s="16" t="str">
        <f>IF(ISBLANK($E169),"",VLOOKUP($E169,Data!$A$2:$C$26,3,))</f>
        <v/>
      </c>
      <c r="I169" s="18" t="str">
        <f t="shared" si="15"/>
        <v/>
      </c>
      <c r="N169" s="18" t="str">
        <f t="shared" si="16"/>
        <v/>
      </c>
      <c r="P169" s="19" t="str">
        <f t="shared" si="17"/>
        <v/>
      </c>
    </row>
    <row r="170" spans="7:16" x14ac:dyDescent="0.3">
      <c r="G170" s="16" t="str">
        <f>IF(ISBLANK($E170),"",VLOOKUP($E170,Data!$A$2:$C$26,2,))</f>
        <v/>
      </c>
      <c r="H170" s="16" t="str">
        <f>IF(ISBLANK($E170),"",VLOOKUP($E170,Data!$A$2:$C$26,3,))</f>
        <v/>
      </c>
      <c r="I170" s="18" t="str">
        <f t="shared" si="15"/>
        <v/>
      </c>
      <c r="N170" s="18" t="str">
        <f t="shared" si="16"/>
        <v/>
      </c>
      <c r="P170" s="19" t="str">
        <f t="shared" si="17"/>
        <v/>
      </c>
    </row>
    <row r="171" spans="7:16" x14ac:dyDescent="0.3">
      <c r="G171" s="16" t="str">
        <f>IF(ISBLANK($E171),"",VLOOKUP($E171,Data!$A$2:$C$26,2,))</f>
        <v/>
      </c>
      <c r="H171" s="16" t="str">
        <f>IF(ISBLANK($E171),"",VLOOKUP($E171,Data!$A$2:$C$26,3,))</f>
        <v/>
      </c>
      <c r="I171" s="18" t="str">
        <f t="shared" si="15"/>
        <v/>
      </c>
      <c r="N171" s="18" t="str">
        <f t="shared" si="16"/>
        <v/>
      </c>
      <c r="P171" s="19" t="str">
        <f t="shared" si="17"/>
        <v/>
      </c>
    </row>
    <row r="172" spans="7:16" x14ac:dyDescent="0.3">
      <c r="G172" s="16" t="str">
        <f>IF(ISBLANK($E172),"",VLOOKUP($E172,Data!$A$2:$C$26,2,))</f>
        <v/>
      </c>
      <c r="H172" s="16" t="str">
        <f>IF(ISBLANK($E172),"",VLOOKUP($E172,Data!$A$2:$C$26,3,))</f>
        <v/>
      </c>
      <c r="I172" s="18" t="str">
        <f t="shared" si="15"/>
        <v/>
      </c>
      <c r="N172" s="18" t="str">
        <f t="shared" si="16"/>
        <v/>
      </c>
      <c r="P172" s="19" t="str">
        <f t="shared" si="17"/>
        <v/>
      </c>
    </row>
    <row r="173" spans="7:16" x14ac:dyDescent="0.3">
      <c r="G173" s="16" t="str">
        <f>IF(ISBLANK($E173),"",VLOOKUP($E173,Data!$A$2:$C$26,2,))</f>
        <v/>
      </c>
      <c r="H173" s="16" t="str">
        <f>IF(ISBLANK($E173),"",VLOOKUP($E173,Data!$A$2:$C$26,3,))</f>
        <v/>
      </c>
      <c r="I173" s="18" t="str">
        <f t="shared" si="15"/>
        <v/>
      </c>
      <c r="N173" s="18" t="str">
        <f t="shared" si="16"/>
        <v/>
      </c>
      <c r="P173" s="19" t="str">
        <f t="shared" si="17"/>
        <v/>
      </c>
    </row>
    <row r="174" spans="7:16" x14ac:dyDescent="0.3">
      <c r="G174" s="16" t="str">
        <f>IF(ISBLANK($E174),"",VLOOKUP($E174,Data!$A$2:$C$26,2,))</f>
        <v/>
      </c>
      <c r="H174" s="16" t="str">
        <f>IF(ISBLANK($E174),"",VLOOKUP($E174,Data!$A$2:$C$26,3,))</f>
        <v/>
      </c>
      <c r="I174" s="18" t="str">
        <f t="shared" si="15"/>
        <v/>
      </c>
      <c r="N174" s="18" t="str">
        <f t="shared" si="16"/>
        <v/>
      </c>
      <c r="P174" s="19" t="str">
        <f t="shared" si="17"/>
        <v/>
      </c>
    </row>
    <row r="175" spans="7:16" x14ac:dyDescent="0.3">
      <c r="G175" s="16" t="str">
        <f>IF(ISBLANK($E175),"",VLOOKUP($E175,Data!$A$2:$C$26,2,))</f>
        <v/>
      </c>
      <c r="H175" s="16" t="str">
        <f>IF(ISBLANK($E175),"",VLOOKUP($E175,Data!$A$2:$C$26,3,))</f>
        <v/>
      </c>
      <c r="I175" s="18" t="str">
        <f t="shared" si="15"/>
        <v/>
      </c>
      <c r="N175" s="18" t="str">
        <f t="shared" si="16"/>
        <v/>
      </c>
      <c r="P175" s="19" t="str">
        <f t="shared" si="17"/>
        <v/>
      </c>
    </row>
    <row r="176" spans="7:16" x14ac:dyDescent="0.3">
      <c r="G176" s="16" t="str">
        <f>IF(ISBLANK($E176),"",VLOOKUP($E176,Data!$A$2:$C$26,2,))</f>
        <v/>
      </c>
      <c r="H176" s="16" t="str">
        <f>IF(ISBLANK($E176),"",VLOOKUP($E176,Data!$A$2:$C$26,3,))</f>
        <v/>
      </c>
      <c r="I176" s="18" t="str">
        <f t="shared" si="15"/>
        <v/>
      </c>
      <c r="N176" s="18" t="str">
        <f t="shared" si="16"/>
        <v/>
      </c>
      <c r="P176" s="19" t="str">
        <f t="shared" si="17"/>
        <v/>
      </c>
    </row>
    <row r="177" spans="7:16" x14ac:dyDescent="0.3">
      <c r="G177" s="16" t="str">
        <f>IF(ISBLANK($E177),"",VLOOKUP($E177,Data!$A$2:$C$26,2,))</f>
        <v/>
      </c>
      <c r="H177" s="16" t="str">
        <f>IF(ISBLANK($E177),"",VLOOKUP($E177,Data!$A$2:$C$26,3,))</f>
        <v/>
      </c>
      <c r="I177" s="18" t="str">
        <f t="shared" si="15"/>
        <v/>
      </c>
      <c r="N177" s="18" t="str">
        <f t="shared" si="16"/>
        <v/>
      </c>
      <c r="P177" s="19" t="str">
        <f t="shared" si="17"/>
        <v/>
      </c>
    </row>
    <row r="178" spans="7:16" x14ac:dyDescent="0.3">
      <c r="G178" s="16" t="str">
        <f>IF(ISBLANK($E178),"",VLOOKUP($E178,Data!$A$2:$C$26,2,))</f>
        <v/>
      </c>
      <c r="H178" s="16" t="str">
        <f>IF(ISBLANK($E178),"",VLOOKUP($E178,Data!$A$2:$C$26,3,))</f>
        <v/>
      </c>
      <c r="I178" s="18" t="str">
        <f t="shared" si="15"/>
        <v/>
      </c>
      <c r="N178" s="18" t="str">
        <f t="shared" si="16"/>
        <v/>
      </c>
      <c r="P178" s="19" t="str">
        <f t="shared" si="17"/>
        <v/>
      </c>
    </row>
    <row r="179" spans="7:16" x14ac:dyDescent="0.3">
      <c r="G179" s="16" t="str">
        <f>IF(ISBLANK($E179),"",VLOOKUP($E179,Data!$A$2:$C$26,2,))</f>
        <v/>
      </c>
      <c r="H179" s="16" t="str">
        <f>IF(ISBLANK($E179),"",VLOOKUP($E179,Data!$A$2:$C$26,3,))</f>
        <v/>
      </c>
      <c r="I179" s="18" t="str">
        <f t="shared" si="15"/>
        <v/>
      </c>
      <c r="N179" s="18" t="str">
        <f t="shared" si="16"/>
        <v/>
      </c>
      <c r="P179" s="19" t="str">
        <f t="shared" si="17"/>
        <v/>
      </c>
    </row>
    <row r="180" spans="7:16" x14ac:dyDescent="0.3">
      <c r="G180" s="16" t="str">
        <f>IF(ISBLANK($E180),"",VLOOKUP($E180,Data!$A$2:$C$26,2,))</f>
        <v/>
      </c>
      <c r="H180" s="16" t="str">
        <f>IF(ISBLANK($E180),"",VLOOKUP($E180,Data!$A$2:$C$26,3,))</f>
        <v/>
      </c>
      <c r="I180" s="18" t="str">
        <f t="shared" si="15"/>
        <v/>
      </c>
      <c r="N180" s="18" t="str">
        <f t="shared" si="16"/>
        <v/>
      </c>
      <c r="P180" s="19" t="str">
        <f t="shared" si="17"/>
        <v/>
      </c>
    </row>
    <row r="181" spans="7:16" x14ac:dyDescent="0.3">
      <c r="G181" s="16" t="str">
        <f>IF(ISBLANK($E181),"",VLOOKUP($E181,Data!$A$2:$C$26,2,))</f>
        <v/>
      </c>
      <c r="H181" s="16" t="str">
        <f>IF(ISBLANK($E181),"",VLOOKUP($E181,Data!$A$2:$C$26,3,))</f>
        <v/>
      </c>
      <c r="I181" s="18" t="str">
        <f t="shared" si="15"/>
        <v/>
      </c>
      <c r="N181" s="18" t="str">
        <f t="shared" si="16"/>
        <v/>
      </c>
      <c r="P181" s="19" t="str">
        <f t="shared" si="17"/>
        <v/>
      </c>
    </row>
    <row r="182" spans="7:16" x14ac:dyDescent="0.3">
      <c r="G182" s="16" t="str">
        <f>IF(ISBLANK($E182),"",VLOOKUP($E182,Data!$A$2:$C$26,2,))</f>
        <v/>
      </c>
      <c r="H182" s="16" t="str">
        <f>IF(ISBLANK($E182),"",VLOOKUP($E182,Data!$A$2:$C$26,3,))</f>
        <v/>
      </c>
      <c r="I182" s="18" t="str">
        <f t="shared" si="15"/>
        <v/>
      </c>
      <c r="N182" s="18" t="str">
        <f t="shared" si="16"/>
        <v/>
      </c>
      <c r="P182" s="19" t="str">
        <f t="shared" si="17"/>
        <v/>
      </c>
    </row>
    <row r="183" spans="7:16" x14ac:dyDescent="0.3">
      <c r="G183" s="16" t="str">
        <f>IF(ISBLANK($E183),"",VLOOKUP($E183,Data!$A$2:$C$26,2,))</f>
        <v/>
      </c>
      <c r="H183" s="16" t="str">
        <f>IF(ISBLANK($E183),"",VLOOKUP($E183,Data!$A$2:$C$26,3,))</f>
        <v/>
      </c>
      <c r="I183" s="18" t="str">
        <f t="shared" si="15"/>
        <v/>
      </c>
      <c r="N183" s="18" t="str">
        <f t="shared" si="16"/>
        <v/>
      </c>
      <c r="P183" s="19" t="str">
        <f t="shared" si="17"/>
        <v/>
      </c>
    </row>
    <row r="184" spans="7:16" x14ac:dyDescent="0.3">
      <c r="G184" s="16" t="str">
        <f>IF(ISBLANK($E184),"",VLOOKUP($E184,Data!$A$2:$C$26,2,))</f>
        <v/>
      </c>
      <c r="H184" s="16" t="str">
        <f>IF(ISBLANK($E184),"",VLOOKUP($E184,Data!$A$2:$C$26,3,))</f>
        <v/>
      </c>
      <c r="I184" s="18" t="str">
        <f t="shared" si="15"/>
        <v/>
      </c>
      <c r="N184" s="18" t="str">
        <f t="shared" si="16"/>
        <v/>
      </c>
      <c r="P184" s="19" t="str">
        <f t="shared" si="17"/>
        <v/>
      </c>
    </row>
    <row r="185" spans="7:16" x14ac:dyDescent="0.3">
      <c r="G185" s="16" t="str">
        <f>IF(ISBLANK($E185),"",VLOOKUP($E185,Data!$A$2:$C$26,2,))</f>
        <v/>
      </c>
      <c r="H185" s="16" t="str">
        <f>IF(ISBLANK($E185),"",VLOOKUP($E185,Data!$A$2:$C$26,3,))</f>
        <v/>
      </c>
      <c r="I185" s="18" t="str">
        <f t="shared" si="15"/>
        <v/>
      </c>
      <c r="N185" s="18" t="str">
        <f t="shared" si="16"/>
        <v/>
      </c>
      <c r="P185" s="19" t="str">
        <f t="shared" si="17"/>
        <v/>
      </c>
    </row>
    <row r="186" spans="7:16" x14ac:dyDescent="0.3">
      <c r="G186" s="16" t="str">
        <f>IF(ISBLANK($E186),"",VLOOKUP($E186,Data!$A$2:$C$26,2,))</f>
        <v/>
      </c>
      <c r="H186" s="16" t="str">
        <f>IF(ISBLANK($E186),"",VLOOKUP($E186,Data!$A$2:$C$26,3,))</f>
        <v/>
      </c>
      <c r="I186" s="18" t="str">
        <f t="shared" si="15"/>
        <v/>
      </c>
      <c r="N186" s="18" t="str">
        <f t="shared" si="16"/>
        <v/>
      </c>
      <c r="P186" s="19" t="str">
        <f t="shared" si="17"/>
        <v/>
      </c>
    </row>
  </sheetData>
  <autoFilter ref="A2:T2" xr:uid="{00000000-0009-0000-0000-000000000000}">
    <sortState xmlns:xlrd2="http://schemas.microsoft.com/office/spreadsheetml/2017/richdata2" ref="A3:T186">
      <sortCondition ref="D2"/>
    </sortState>
  </autoFilter>
  <sortState xmlns:xlrd2="http://schemas.microsoft.com/office/spreadsheetml/2017/richdata2" ref="A3:T186">
    <sortCondition ref="E3:E186"/>
    <sortCondition ref="I3:I186"/>
  </sortState>
  <mergeCells count="1">
    <mergeCell ref="A1:T1"/>
  </mergeCells>
  <pageMargins left="0.7" right="0.7" top="0.75" bottom="0.75" header="0.3" footer="0.3"/>
  <pageSetup paperSize="8" scale="66" orientation="landscape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Data!$A$2:$A$26</xm:f>
          </x14:formula1>
          <xm:sqref>E3:E186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D26" sqref="D2:D26"/>
    </sheetView>
  </sheetViews>
  <sheetFormatPr baseColWidth="10" defaultColWidth="10.6640625" defaultRowHeight="14.4" x14ac:dyDescent="0.3"/>
  <cols>
    <col min="1" max="1" width="4" style="3" bestFit="1" customWidth="1"/>
    <col min="2" max="2" width="13.6640625" style="3" bestFit="1" customWidth="1"/>
    <col min="3" max="3" width="23.44140625" style="3" bestFit="1" customWidth="1"/>
    <col min="4" max="4" width="15.44140625" style="3" customWidth="1"/>
    <col min="5" max="5" width="10.6640625" style="3"/>
    <col min="6" max="6" width="14.44140625" style="3" bestFit="1" customWidth="1"/>
    <col min="7" max="16384" width="10.6640625" style="3"/>
  </cols>
  <sheetData>
    <row r="1" spans="1:7" x14ac:dyDescent="0.3">
      <c r="A1" s="1"/>
      <c r="B1" s="1"/>
      <c r="C1" s="1"/>
      <c r="D1" s="2" t="s">
        <v>20</v>
      </c>
    </row>
    <row r="2" spans="1:7" x14ac:dyDescent="0.3">
      <c r="A2" s="4">
        <v>101</v>
      </c>
      <c r="B2" s="5" t="s">
        <v>21</v>
      </c>
      <c r="C2" s="3" t="s">
        <v>22</v>
      </c>
      <c r="D2" s="3">
        <f>COUNTIF(Påmeldinger!$E$3:$E$986,Data!A2)</f>
        <v>3</v>
      </c>
      <c r="F2" s="6" t="s">
        <v>23</v>
      </c>
      <c r="G2" s="7">
        <v>44842</v>
      </c>
    </row>
    <row r="3" spans="1:7" x14ac:dyDescent="0.3">
      <c r="A3" s="4">
        <v>102</v>
      </c>
      <c r="B3" s="5" t="s">
        <v>21</v>
      </c>
      <c r="C3" s="3" t="s">
        <v>24</v>
      </c>
      <c r="D3" s="3">
        <f>COUNTIF(Påmeldinger!$E$3:$E$986,Data!A3)</f>
        <v>1</v>
      </c>
    </row>
    <row r="4" spans="1:7" x14ac:dyDescent="0.3">
      <c r="A4" s="4">
        <v>103</v>
      </c>
      <c r="B4" s="5" t="s">
        <v>21</v>
      </c>
      <c r="C4" s="3" t="s">
        <v>25</v>
      </c>
      <c r="D4" s="3">
        <f>COUNTIF(Påmeldinger!$E$3:$E$986,Data!A4)</f>
        <v>1</v>
      </c>
    </row>
    <row r="5" spans="1:7" x14ac:dyDescent="0.3">
      <c r="A5" s="4">
        <v>104</v>
      </c>
      <c r="B5" s="5" t="s">
        <v>21</v>
      </c>
      <c r="C5" s="3" t="s">
        <v>26</v>
      </c>
      <c r="D5" s="3">
        <f>COUNTIF(Påmeldinger!$E$3:$E$986,Data!A5)</f>
        <v>0</v>
      </c>
    </row>
    <row r="6" spans="1:7" x14ac:dyDescent="0.3">
      <c r="A6" s="4">
        <v>201</v>
      </c>
      <c r="B6" s="4" t="s">
        <v>27</v>
      </c>
      <c r="C6" s="3" t="s">
        <v>22</v>
      </c>
      <c r="D6" s="3">
        <f>COUNTIF(Påmeldinger!$E$3:$E$986,Data!A6)</f>
        <v>3</v>
      </c>
    </row>
    <row r="7" spans="1:7" x14ac:dyDescent="0.3">
      <c r="A7" s="4">
        <v>202</v>
      </c>
      <c r="B7" s="4" t="s">
        <v>27</v>
      </c>
      <c r="C7" s="3" t="s">
        <v>24</v>
      </c>
      <c r="D7" s="3">
        <f>COUNTIF(Påmeldinger!$E$3:$E$986,Data!A7)</f>
        <v>7</v>
      </c>
    </row>
    <row r="8" spans="1:7" x14ac:dyDescent="0.3">
      <c r="A8" s="4">
        <v>203</v>
      </c>
      <c r="B8" s="4" t="s">
        <v>27</v>
      </c>
      <c r="C8" s="3" t="s">
        <v>25</v>
      </c>
      <c r="D8" s="3">
        <f>COUNTIF(Påmeldinger!$E$3:$E$986,Data!A8)</f>
        <v>4</v>
      </c>
    </row>
    <row r="9" spans="1:7" x14ac:dyDescent="0.3">
      <c r="A9" s="4">
        <v>204</v>
      </c>
      <c r="B9" s="4" t="s">
        <v>27</v>
      </c>
      <c r="C9" s="3" t="s">
        <v>26</v>
      </c>
      <c r="D9" s="3">
        <f>COUNTIF(Påmeldinger!$E$3:$E$986,Data!A9)</f>
        <v>2</v>
      </c>
    </row>
    <row r="10" spans="1:7" x14ac:dyDescent="0.3">
      <c r="A10" s="4">
        <v>301</v>
      </c>
      <c r="B10" s="4" t="s">
        <v>28</v>
      </c>
      <c r="C10" s="3" t="s">
        <v>22</v>
      </c>
      <c r="D10" s="3">
        <f>COUNTIF(Påmeldinger!$E$3:$E$986,Data!A10)</f>
        <v>4</v>
      </c>
    </row>
    <row r="11" spans="1:7" x14ac:dyDescent="0.3">
      <c r="A11" s="4">
        <v>302</v>
      </c>
      <c r="B11" s="4" t="s">
        <v>28</v>
      </c>
      <c r="C11" s="3" t="s">
        <v>24</v>
      </c>
      <c r="D11" s="3">
        <f>COUNTIF(Påmeldinger!$E$3:$E$986,Data!A11)</f>
        <v>2</v>
      </c>
    </row>
    <row r="12" spans="1:7" x14ac:dyDescent="0.3">
      <c r="A12" s="4">
        <v>303</v>
      </c>
      <c r="B12" s="4" t="s">
        <v>28</v>
      </c>
      <c r="C12" s="3" t="s">
        <v>25</v>
      </c>
      <c r="D12" s="3">
        <f>COUNTIF(Påmeldinger!$E$3:$E$986,Data!A12)</f>
        <v>7</v>
      </c>
    </row>
    <row r="13" spans="1:7" x14ac:dyDescent="0.3">
      <c r="A13" s="4">
        <v>304</v>
      </c>
      <c r="B13" s="4" t="s">
        <v>28</v>
      </c>
      <c r="C13" s="3" t="s">
        <v>26</v>
      </c>
      <c r="D13" s="3">
        <f>COUNTIF(Påmeldinger!$E$3:$E$986,Data!A13)</f>
        <v>1</v>
      </c>
    </row>
    <row r="14" spans="1:7" x14ac:dyDescent="0.3">
      <c r="A14" s="4">
        <v>401</v>
      </c>
      <c r="B14" s="4" t="s">
        <v>29</v>
      </c>
      <c r="C14" s="3" t="s">
        <v>22</v>
      </c>
      <c r="D14" s="3">
        <f>COUNTIF(Påmeldinger!$E$3:$E$986,Data!A14)</f>
        <v>10</v>
      </c>
    </row>
    <row r="15" spans="1:7" x14ac:dyDescent="0.3">
      <c r="A15" s="4">
        <v>402</v>
      </c>
      <c r="B15" s="4" t="s">
        <v>29</v>
      </c>
      <c r="C15" s="3" t="s">
        <v>24</v>
      </c>
      <c r="D15" s="3">
        <f>COUNTIF(Påmeldinger!$E$3:$E$986,Data!A15)</f>
        <v>4</v>
      </c>
    </row>
    <row r="16" spans="1:7" x14ac:dyDescent="0.3">
      <c r="A16" s="4">
        <v>403</v>
      </c>
      <c r="B16" s="4" t="s">
        <v>29</v>
      </c>
      <c r="C16" s="3" t="s">
        <v>25</v>
      </c>
      <c r="D16" s="3">
        <f>COUNTIF(Påmeldinger!$E$3:$E$986,Data!A16)</f>
        <v>8</v>
      </c>
    </row>
    <row r="17" spans="1:4" x14ac:dyDescent="0.3">
      <c r="A17" s="4">
        <v>404</v>
      </c>
      <c r="B17" s="4" t="s">
        <v>29</v>
      </c>
      <c r="C17" s="3" t="s">
        <v>26</v>
      </c>
      <c r="D17" s="3">
        <f>COUNTIF(Påmeldinger!$E$3:$E$986,Data!A17)</f>
        <v>1</v>
      </c>
    </row>
    <row r="18" spans="1:4" x14ac:dyDescent="0.3">
      <c r="A18" s="4">
        <v>501</v>
      </c>
      <c r="B18" s="4" t="s">
        <v>30</v>
      </c>
      <c r="C18" s="3" t="s">
        <v>22</v>
      </c>
      <c r="D18" s="3">
        <f>COUNTIF(Påmeldinger!$E$3:$E$986,Data!A18)</f>
        <v>7</v>
      </c>
    </row>
    <row r="19" spans="1:4" x14ac:dyDescent="0.3">
      <c r="A19" s="4">
        <v>502</v>
      </c>
      <c r="B19" s="4" t="s">
        <v>30</v>
      </c>
      <c r="C19" s="3" t="s">
        <v>24</v>
      </c>
      <c r="D19" s="3">
        <f>COUNTIF(Påmeldinger!$E$3:$E$986,Data!A19)</f>
        <v>4</v>
      </c>
    </row>
    <row r="20" spans="1:4" x14ac:dyDescent="0.3">
      <c r="A20" s="4">
        <v>503</v>
      </c>
      <c r="B20" s="4" t="s">
        <v>30</v>
      </c>
      <c r="C20" s="3" t="s">
        <v>25</v>
      </c>
      <c r="D20" s="3">
        <f>COUNTIF(Påmeldinger!$E$3:$E$986,Data!A20)</f>
        <v>2</v>
      </c>
    </row>
    <row r="21" spans="1:4" x14ac:dyDescent="0.3">
      <c r="A21" s="4">
        <v>504</v>
      </c>
      <c r="B21" s="4" t="s">
        <v>30</v>
      </c>
      <c r="C21" s="3" t="s">
        <v>26</v>
      </c>
      <c r="D21" s="3">
        <f>COUNTIF(Påmeldinger!$E$3:$E$986,Data!A21)</f>
        <v>0</v>
      </c>
    </row>
    <row r="22" spans="1:4" x14ac:dyDescent="0.3">
      <c r="A22" s="4">
        <v>601</v>
      </c>
      <c r="B22" s="4" t="s">
        <v>31</v>
      </c>
      <c r="C22" s="3" t="s">
        <v>22</v>
      </c>
      <c r="D22" s="3">
        <f>COUNTIF(Påmeldinger!$E$3:$E$986,Data!A22)</f>
        <v>14</v>
      </c>
    </row>
    <row r="23" spans="1:4" x14ac:dyDescent="0.3">
      <c r="A23" s="4">
        <v>602</v>
      </c>
      <c r="B23" s="4" t="s">
        <v>31</v>
      </c>
      <c r="C23" s="3" t="s">
        <v>24</v>
      </c>
      <c r="D23" s="3">
        <f>COUNTIF(Påmeldinger!$E$3:$E$986,Data!A23)</f>
        <v>11</v>
      </c>
    </row>
    <row r="24" spans="1:4" x14ac:dyDescent="0.3">
      <c r="A24" s="4">
        <v>603</v>
      </c>
      <c r="B24" s="4" t="s">
        <v>31</v>
      </c>
      <c r="C24" s="3" t="s">
        <v>25</v>
      </c>
      <c r="D24" s="3">
        <f>COUNTIF(Påmeldinger!$E$3:$E$986,Data!A24)</f>
        <v>7</v>
      </c>
    </row>
    <row r="25" spans="1:4" x14ac:dyDescent="0.3">
      <c r="A25" s="4">
        <v>604</v>
      </c>
      <c r="B25" s="4" t="s">
        <v>31</v>
      </c>
      <c r="C25" s="3" t="s">
        <v>26</v>
      </c>
      <c r="D25" s="3">
        <f>COUNTIF(Påmeldinger!$E$3:$E$986,Data!A25)</f>
        <v>1</v>
      </c>
    </row>
    <row r="26" spans="1:4" x14ac:dyDescent="0.3">
      <c r="A26" s="4">
        <v>701</v>
      </c>
      <c r="B26" s="4" t="s">
        <v>32</v>
      </c>
      <c r="C26" s="3" t="s">
        <v>33</v>
      </c>
      <c r="D26" s="3">
        <f>COUNTIF(Påmeldinger!$E$3:$E$986,Data!A26)</f>
        <v>0</v>
      </c>
    </row>
    <row r="27" spans="1:4" x14ac:dyDescent="0.3">
      <c r="C27" s="8" t="s">
        <v>34</v>
      </c>
      <c r="D27" s="8">
        <f>SUM(D2:D26)</f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3" workbookViewId="0">
      <selection activeCell="A24" sqref="A24"/>
    </sheetView>
  </sheetViews>
  <sheetFormatPr baseColWidth="10" defaultColWidth="11.44140625" defaultRowHeight="14.4" x14ac:dyDescent="0.3"/>
  <cols>
    <col min="1" max="1" width="40.88671875" customWidth="1"/>
    <col min="2" max="2" width="19.109375" bestFit="1" customWidth="1"/>
    <col min="3" max="3" width="20.44140625" bestFit="1" customWidth="1"/>
    <col min="4" max="4" width="20.88671875" bestFit="1" customWidth="1"/>
    <col min="5" max="5" width="38.88671875" customWidth="1"/>
  </cols>
  <sheetData>
    <row r="1" spans="1:5" s="12" customFormat="1" x14ac:dyDescent="0.3">
      <c r="A1" s="12" t="s">
        <v>9</v>
      </c>
      <c r="B1" s="12" t="s">
        <v>35</v>
      </c>
      <c r="C1" s="12" t="s">
        <v>36</v>
      </c>
      <c r="D1" s="12" t="s">
        <v>37</v>
      </c>
      <c r="E1" s="12" t="s">
        <v>38</v>
      </c>
    </row>
    <row r="2" spans="1:5" x14ac:dyDescent="0.3">
      <c r="A2" t="s">
        <v>43</v>
      </c>
      <c r="B2">
        <v>3</v>
      </c>
    </row>
    <row r="3" spans="1:5" x14ac:dyDescent="0.3">
      <c r="A3" t="s">
        <v>44</v>
      </c>
      <c r="B3">
        <v>8</v>
      </c>
    </row>
    <row r="4" spans="1:5" x14ac:dyDescent="0.3">
      <c r="A4" t="s">
        <v>45</v>
      </c>
      <c r="B4">
        <v>2</v>
      </c>
    </row>
    <row r="5" spans="1:5" x14ac:dyDescent="0.3">
      <c r="A5" t="s">
        <v>293</v>
      </c>
      <c r="B5">
        <v>2</v>
      </c>
    </row>
    <row r="6" spans="1:5" x14ac:dyDescent="0.3">
      <c r="A6" t="s">
        <v>294</v>
      </c>
      <c r="B6">
        <v>2</v>
      </c>
    </row>
    <row r="7" spans="1:5" x14ac:dyDescent="0.3">
      <c r="A7" t="s">
        <v>93</v>
      </c>
      <c r="B7">
        <v>8</v>
      </c>
    </row>
    <row r="8" spans="1:5" x14ac:dyDescent="0.3">
      <c r="A8" t="s">
        <v>94</v>
      </c>
      <c r="B8">
        <v>1</v>
      </c>
    </row>
    <row r="9" spans="1:5" x14ac:dyDescent="0.3">
      <c r="A9" t="s">
        <v>295</v>
      </c>
      <c r="B9">
        <v>2</v>
      </c>
    </row>
    <row r="10" spans="1:5" x14ac:dyDescent="0.3">
      <c r="A10" t="s">
        <v>296</v>
      </c>
      <c r="B10">
        <v>1</v>
      </c>
    </row>
    <row r="11" spans="1:5" x14ac:dyDescent="0.3">
      <c r="A11" t="s">
        <v>297</v>
      </c>
      <c r="B11">
        <v>7</v>
      </c>
    </row>
    <row r="12" spans="1:5" x14ac:dyDescent="0.3">
      <c r="A12" t="s">
        <v>298</v>
      </c>
      <c r="B12">
        <v>5</v>
      </c>
    </row>
    <row r="13" spans="1:5" x14ac:dyDescent="0.3">
      <c r="A13" t="s">
        <v>299</v>
      </c>
      <c r="B13">
        <v>3</v>
      </c>
    </row>
    <row r="14" spans="1:5" x14ac:dyDescent="0.3">
      <c r="A14" t="s">
        <v>300</v>
      </c>
      <c r="B14">
        <v>6</v>
      </c>
    </row>
    <row r="15" spans="1:5" x14ac:dyDescent="0.3">
      <c r="A15" t="s">
        <v>301</v>
      </c>
      <c r="B15">
        <v>3</v>
      </c>
    </row>
    <row r="16" spans="1:5" x14ac:dyDescent="0.3">
      <c r="A16" t="s">
        <v>302</v>
      </c>
      <c r="B16">
        <v>2</v>
      </c>
    </row>
    <row r="17" spans="1:4" x14ac:dyDescent="0.3">
      <c r="A17" t="s">
        <v>303</v>
      </c>
      <c r="B17">
        <v>3</v>
      </c>
    </row>
    <row r="18" spans="1:4" x14ac:dyDescent="0.3">
      <c r="A18" t="s">
        <v>304</v>
      </c>
      <c r="B18">
        <v>3</v>
      </c>
    </row>
    <row r="19" spans="1:4" x14ac:dyDescent="0.3">
      <c r="A19" t="s">
        <v>305</v>
      </c>
      <c r="B19">
        <v>14</v>
      </c>
    </row>
    <row r="20" spans="1:4" x14ac:dyDescent="0.3">
      <c r="A20" t="s">
        <v>306</v>
      </c>
      <c r="B20">
        <v>5</v>
      </c>
    </row>
    <row r="21" spans="1:4" x14ac:dyDescent="0.3">
      <c r="A21" t="s">
        <v>307</v>
      </c>
      <c r="B21">
        <v>2</v>
      </c>
    </row>
    <row r="22" spans="1:4" x14ac:dyDescent="0.3">
      <c r="A22" t="s">
        <v>308</v>
      </c>
      <c r="B22">
        <v>3</v>
      </c>
    </row>
    <row r="23" spans="1:4" x14ac:dyDescent="0.3">
      <c r="A23" t="s">
        <v>251</v>
      </c>
      <c r="B23">
        <v>4</v>
      </c>
    </row>
    <row r="24" spans="1:4" x14ac:dyDescent="0.3">
      <c r="A24" t="s">
        <v>309</v>
      </c>
      <c r="B24">
        <v>1</v>
      </c>
    </row>
    <row r="25" spans="1:4" x14ac:dyDescent="0.3">
      <c r="A25" t="s">
        <v>310</v>
      </c>
      <c r="B25">
        <v>1</v>
      </c>
    </row>
    <row r="26" spans="1:4" x14ac:dyDescent="0.3">
      <c r="A26" t="s">
        <v>311</v>
      </c>
      <c r="B26">
        <v>5</v>
      </c>
    </row>
    <row r="27" spans="1:4" x14ac:dyDescent="0.3">
      <c r="A27" t="s">
        <v>312</v>
      </c>
      <c r="B27">
        <v>7</v>
      </c>
    </row>
    <row r="29" spans="1:4" s="13" customFormat="1" x14ac:dyDescent="0.3">
      <c r="A29" s="13" t="s">
        <v>39</v>
      </c>
      <c r="B29" s="13">
        <f>SUM(B2:B28)</f>
        <v>103</v>
      </c>
      <c r="C29" s="13">
        <f t="shared" ref="C29:D29" si="0">SUM(C2:C28)</f>
        <v>0</v>
      </c>
      <c r="D29" s="13">
        <f t="shared" si="0"/>
        <v>0</v>
      </c>
    </row>
    <row r="30" spans="1:4" x14ac:dyDescent="0.3">
      <c r="A30" t="s">
        <v>40</v>
      </c>
      <c r="B30">
        <f>COUNTA(A2:A28)</f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Påmeldinger</vt:lpstr>
      <vt:lpstr>Data</vt:lpstr>
      <vt:lpstr>Deltakere</vt:lpstr>
      <vt:lpstr>Påmeldinger!Klassenumre</vt:lpstr>
      <vt:lpstr>Påmeldinger!Utskriftsområde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Brændshøi</dc:creator>
  <cp:keywords/>
  <dc:description/>
  <cp:lastModifiedBy>Bjørn Brændshøi</cp:lastModifiedBy>
  <cp:revision/>
  <cp:lastPrinted>2022-10-18T08:43:39Z</cp:lastPrinted>
  <dcterms:created xsi:type="dcterms:W3CDTF">2018-09-06T08:10:38Z</dcterms:created>
  <dcterms:modified xsi:type="dcterms:W3CDTF">2022-10-29T05:29:53Z</dcterms:modified>
  <cp:category/>
  <cp:contentStatus/>
</cp:coreProperties>
</file>