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autoCompressPictures="0" defaultThemeVersion="124226"/>
  <xr:revisionPtr revIDLastSave="0" documentId="13_ncr:1_{CAF4F40D-21AD-4016-B4DC-0F1AF2D032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åmeldingsliste" sheetId="3" r:id="rId1"/>
    <sheet name="Data" sheetId="2" r:id="rId2"/>
  </sheets>
  <definedNames>
    <definedName name="_xlnm._FilterDatabase" localSheetId="0" hidden="1">Påmeldingsliste!$A$2:$V$65</definedName>
    <definedName name="Klasseliste">Data!$A$2:$C$26</definedName>
    <definedName name="Klassenumre" localSheetId="0">Data!$A$2:$A$45</definedName>
    <definedName name="Klasser">Data!$A$2:$C$26</definedName>
    <definedName name="_xlnm.Print_Area" localSheetId="0">Påmeldingsliste!$B$1:$U$210</definedName>
    <definedName name="_xlnm.Print_Titles" localSheetId="0">Påmeldingsliste!$1:$2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4" i="3" l="1"/>
  <c r="N59" i="3"/>
  <c r="P59" i="3" s="1"/>
  <c r="N28" i="3"/>
  <c r="P28" i="3" s="1"/>
  <c r="N54" i="3"/>
  <c r="P54" i="3" s="1"/>
  <c r="K22" i="3"/>
  <c r="N22" i="3"/>
  <c r="P22" i="3" s="1"/>
  <c r="N14" i="3"/>
  <c r="P14" i="3" s="1"/>
  <c r="K14" i="3"/>
  <c r="G14" i="3"/>
  <c r="F14" i="3"/>
  <c r="N37" i="3"/>
  <c r="P37" i="3" s="1"/>
  <c r="K37" i="3"/>
  <c r="G37" i="3"/>
  <c r="F37" i="3"/>
  <c r="N52" i="3"/>
  <c r="P52" i="3" s="1"/>
  <c r="K52" i="3"/>
  <c r="G52" i="3"/>
  <c r="F52" i="3"/>
  <c r="N45" i="3"/>
  <c r="P45" i="3" s="1"/>
  <c r="K45" i="3"/>
  <c r="G45" i="3"/>
  <c r="F45" i="3"/>
  <c r="N19" i="3"/>
  <c r="P19" i="3" s="1"/>
  <c r="K19" i="3"/>
  <c r="G19" i="3"/>
  <c r="F19" i="3"/>
  <c r="N56" i="3"/>
  <c r="P56" i="3" s="1"/>
  <c r="K56" i="3"/>
  <c r="G56" i="3"/>
  <c r="F56" i="3"/>
  <c r="G22" i="3"/>
  <c r="F22" i="3"/>
  <c r="N63" i="3"/>
  <c r="P63" i="3" s="1"/>
  <c r="K63" i="3"/>
  <c r="G63" i="3"/>
  <c r="F63" i="3"/>
  <c r="N51" i="3"/>
  <c r="P51" i="3" s="1"/>
  <c r="K51" i="3"/>
  <c r="G51" i="3"/>
  <c r="F51" i="3"/>
  <c r="N3" i="3"/>
  <c r="P3" i="3" s="1"/>
  <c r="K3" i="3"/>
  <c r="G3" i="3"/>
  <c r="F3" i="3"/>
  <c r="N46" i="3"/>
  <c r="P46" i="3" s="1"/>
  <c r="K46" i="3"/>
  <c r="G46" i="3"/>
  <c r="F46" i="3"/>
  <c r="N20" i="3"/>
  <c r="P20" i="3" s="1"/>
  <c r="K20" i="3"/>
  <c r="G20" i="3"/>
  <c r="F20" i="3"/>
  <c r="N23" i="3"/>
  <c r="P23" i="3" s="1"/>
  <c r="K23" i="3"/>
  <c r="G23" i="3"/>
  <c r="F23" i="3"/>
  <c r="N32" i="3"/>
  <c r="P32" i="3" s="1"/>
  <c r="K32" i="3"/>
  <c r="G32" i="3"/>
  <c r="F32" i="3"/>
  <c r="N33" i="3"/>
  <c r="P33" i="3" s="1"/>
  <c r="K33" i="3"/>
  <c r="G33" i="3"/>
  <c r="F33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" i="2"/>
  <c r="K60" i="3"/>
  <c r="K10" i="3"/>
  <c r="K35" i="3"/>
  <c r="K39" i="3"/>
  <c r="K38" i="3"/>
  <c r="K61" i="3"/>
  <c r="K28" i="3"/>
  <c r="K65" i="3"/>
  <c r="K13" i="3"/>
  <c r="K54" i="3"/>
  <c r="K21" i="3"/>
  <c r="K5" i="3"/>
  <c r="K15" i="3"/>
  <c r="K27" i="3"/>
  <c r="K31" i="3"/>
  <c r="K12" i="3"/>
  <c r="K48" i="3"/>
  <c r="K47" i="3"/>
  <c r="K34" i="3"/>
  <c r="K41" i="3"/>
  <c r="K62" i="3"/>
  <c r="K4" i="3"/>
  <c r="K17" i="3"/>
  <c r="K24" i="3"/>
  <c r="K6" i="3"/>
  <c r="K59" i="3"/>
  <c r="K16" i="3"/>
  <c r="K58" i="3"/>
  <c r="K26" i="3"/>
  <c r="K29" i="3"/>
  <c r="K9" i="3"/>
  <c r="K57" i="3"/>
  <c r="K18" i="3"/>
  <c r="K40" i="3"/>
  <c r="K36" i="3"/>
  <c r="K7" i="3"/>
  <c r="K53" i="3"/>
  <c r="K25" i="3"/>
  <c r="K11" i="3"/>
  <c r="K43" i="3"/>
  <c r="K30" i="3"/>
  <c r="K8" i="3"/>
  <c r="K50" i="3"/>
  <c r="K55" i="3"/>
  <c r="K42" i="3"/>
  <c r="K49" i="3"/>
  <c r="K64" i="3"/>
  <c r="N60" i="3"/>
  <c r="P60" i="3" s="1"/>
  <c r="N10" i="3"/>
  <c r="P10" i="3" s="1"/>
  <c r="N35" i="3"/>
  <c r="P35" i="3" s="1"/>
  <c r="N39" i="3"/>
  <c r="P39" i="3" s="1"/>
  <c r="N38" i="3"/>
  <c r="P38" i="3" s="1"/>
  <c r="N61" i="3"/>
  <c r="P61" i="3" s="1"/>
  <c r="N65" i="3"/>
  <c r="P65" i="3" s="1"/>
  <c r="N13" i="3"/>
  <c r="P13" i="3" s="1"/>
  <c r="N21" i="3"/>
  <c r="P21" i="3" s="1"/>
  <c r="N5" i="3"/>
  <c r="P5" i="3" s="1"/>
  <c r="N15" i="3"/>
  <c r="P15" i="3" s="1"/>
  <c r="N27" i="3"/>
  <c r="P27" i="3" s="1"/>
  <c r="N31" i="3"/>
  <c r="P31" i="3" s="1"/>
  <c r="N12" i="3"/>
  <c r="P12" i="3" s="1"/>
  <c r="N48" i="3"/>
  <c r="P48" i="3" s="1"/>
  <c r="N47" i="3"/>
  <c r="P47" i="3" s="1"/>
  <c r="N34" i="3"/>
  <c r="P34" i="3" s="1"/>
  <c r="N41" i="3"/>
  <c r="P41" i="3" s="1"/>
  <c r="N62" i="3"/>
  <c r="P62" i="3" s="1"/>
  <c r="N4" i="3"/>
  <c r="P4" i="3" s="1"/>
  <c r="N17" i="3"/>
  <c r="P17" i="3" s="1"/>
  <c r="N24" i="3"/>
  <c r="P24" i="3" s="1"/>
  <c r="N6" i="3"/>
  <c r="P6" i="3" s="1"/>
  <c r="N16" i="3"/>
  <c r="P16" i="3" s="1"/>
  <c r="N58" i="3"/>
  <c r="P58" i="3" s="1"/>
  <c r="N26" i="3"/>
  <c r="P26" i="3" s="1"/>
  <c r="N29" i="3"/>
  <c r="P29" i="3" s="1"/>
  <c r="N9" i="3"/>
  <c r="P9" i="3" s="1"/>
  <c r="N57" i="3"/>
  <c r="P57" i="3" s="1"/>
  <c r="N18" i="3"/>
  <c r="P18" i="3" s="1"/>
  <c r="N40" i="3"/>
  <c r="P40" i="3" s="1"/>
  <c r="N36" i="3"/>
  <c r="P36" i="3" s="1"/>
  <c r="N7" i="3"/>
  <c r="P7" i="3" s="1"/>
  <c r="N53" i="3"/>
  <c r="P53" i="3" s="1"/>
  <c r="N25" i="3"/>
  <c r="P25" i="3" s="1"/>
  <c r="N11" i="3"/>
  <c r="P11" i="3" s="1"/>
  <c r="N43" i="3"/>
  <c r="P43" i="3" s="1"/>
  <c r="N30" i="3"/>
  <c r="P30" i="3" s="1"/>
  <c r="N8" i="3"/>
  <c r="P8" i="3" s="1"/>
  <c r="N50" i="3"/>
  <c r="P50" i="3" s="1"/>
  <c r="N55" i="3"/>
  <c r="P55" i="3" s="1"/>
  <c r="N44" i="3"/>
  <c r="P44" i="3" s="1"/>
  <c r="N42" i="3"/>
  <c r="P42" i="3" s="1"/>
  <c r="N49" i="3"/>
  <c r="P49" i="3" s="1"/>
  <c r="N64" i="3"/>
  <c r="P64" i="3" s="1"/>
  <c r="F60" i="3"/>
  <c r="G49" i="3"/>
  <c r="F49" i="3"/>
  <c r="G42" i="3"/>
  <c r="F42" i="3"/>
  <c r="G44" i="3"/>
  <c r="F44" i="3"/>
  <c r="G55" i="3"/>
  <c r="F55" i="3"/>
  <c r="G50" i="3"/>
  <c r="F50" i="3"/>
  <c r="G8" i="3"/>
  <c r="F8" i="3"/>
  <c r="G30" i="3"/>
  <c r="F30" i="3"/>
  <c r="G43" i="3"/>
  <c r="F43" i="3"/>
  <c r="G11" i="3"/>
  <c r="F11" i="3"/>
  <c r="G25" i="3"/>
  <c r="F25" i="3"/>
  <c r="G53" i="3"/>
  <c r="F53" i="3"/>
  <c r="G7" i="3"/>
  <c r="F7" i="3"/>
  <c r="G36" i="3"/>
  <c r="F36" i="3"/>
  <c r="G40" i="3"/>
  <c r="F40" i="3"/>
  <c r="G18" i="3"/>
  <c r="F18" i="3"/>
  <c r="G57" i="3"/>
  <c r="F57" i="3"/>
  <c r="G9" i="3"/>
  <c r="F9" i="3"/>
  <c r="G29" i="3"/>
  <c r="F29" i="3"/>
  <c r="F26" i="3"/>
  <c r="G58" i="3"/>
  <c r="F58" i="3"/>
  <c r="G16" i="3"/>
  <c r="F16" i="3"/>
  <c r="G59" i="3"/>
  <c r="F59" i="3"/>
  <c r="G6" i="3"/>
  <c r="F6" i="3"/>
  <c r="G24" i="3"/>
  <c r="F24" i="3"/>
  <c r="G17" i="3"/>
  <c r="F17" i="3"/>
  <c r="G4" i="3"/>
  <c r="F4" i="3"/>
  <c r="G62" i="3"/>
  <c r="F62" i="3"/>
  <c r="G41" i="3"/>
  <c r="F41" i="3"/>
  <c r="G34" i="3"/>
  <c r="F34" i="3"/>
  <c r="G47" i="3"/>
  <c r="F47" i="3"/>
  <c r="G48" i="3"/>
  <c r="F48" i="3"/>
  <c r="G12" i="3"/>
  <c r="F12" i="3"/>
  <c r="G31" i="3"/>
  <c r="F31" i="3"/>
  <c r="G27" i="3"/>
  <c r="F27" i="3"/>
  <c r="G15" i="3"/>
  <c r="F15" i="3"/>
  <c r="G5" i="3"/>
  <c r="F5" i="3"/>
  <c r="G21" i="3"/>
  <c r="F21" i="3"/>
  <c r="G54" i="3"/>
  <c r="F54" i="3"/>
  <c r="G13" i="3"/>
  <c r="F13" i="3"/>
  <c r="G65" i="3"/>
  <c r="F65" i="3"/>
  <c r="G28" i="3"/>
  <c r="F28" i="3"/>
  <c r="G61" i="3"/>
  <c r="F61" i="3"/>
  <c r="G38" i="3"/>
  <c r="F38" i="3"/>
  <c r="G39" i="3"/>
  <c r="F39" i="3"/>
  <c r="G35" i="3"/>
  <c r="F35" i="3"/>
  <c r="G10" i="3"/>
  <c r="F10" i="3"/>
  <c r="G60" i="3"/>
  <c r="G64" i="3"/>
  <c r="F64" i="3"/>
  <c r="D27" i="2" l="1"/>
</calcChain>
</file>

<file path=xl/sharedStrings.xml><?xml version="1.0" encoding="utf-8"?>
<sst xmlns="http://schemas.openxmlformats.org/spreadsheetml/2006/main" count="325" uniqueCount="194">
  <si>
    <t xml:space="preserve">Junior 6-12 mnd </t>
  </si>
  <si>
    <t>Ungdyr 12-24 mnd</t>
  </si>
  <si>
    <t>Voksen 24-48 mnd</t>
  </si>
  <si>
    <t xml:space="preserve">Senior 48 mnd og over </t>
  </si>
  <si>
    <t>SVART</t>
  </si>
  <si>
    <t>BRUN</t>
  </si>
  <si>
    <t>HVIT</t>
  </si>
  <si>
    <t>Alle aldre</t>
  </si>
  <si>
    <t>Klasse</t>
  </si>
  <si>
    <t>Navn</t>
  </si>
  <si>
    <t>Far</t>
  </si>
  <si>
    <t>Mor</t>
  </si>
  <si>
    <t>Født
dato</t>
  </si>
  <si>
    <t>Utstillingsdato:</t>
  </si>
  <si>
    <t>Antall i klassen:</t>
  </si>
  <si>
    <t>Fargeklasse</t>
  </si>
  <si>
    <t>Aldersgruppe</t>
  </si>
  <si>
    <t>Eier</t>
  </si>
  <si>
    <t>Startnr</t>
  </si>
  <si>
    <t>Kommentar</t>
  </si>
  <si>
    <t>Ren
Vekt
(Gram)</t>
  </si>
  <si>
    <t>Ann. 
Vekt
(Gram)</t>
  </si>
  <si>
    <t>Alder
fleece</t>
  </si>
  <si>
    <t>Alder
i mnd
v/klipp</t>
  </si>
  <si>
    <t>Totalt antall påmeldinger</t>
  </si>
  <si>
    <t>Alpakka Norge</t>
  </si>
  <si>
    <t>Poeng</t>
  </si>
  <si>
    <t>GRÅ/ROSEGRÅ</t>
  </si>
  <si>
    <t>FAWN</t>
  </si>
  <si>
    <t>LYS</t>
  </si>
  <si>
    <t>FLERFARGET/MULTI</t>
  </si>
  <si>
    <t>Klipp
dato
tidl.</t>
  </si>
  <si>
    <t>Nilsstua Alpakka</t>
  </si>
  <si>
    <t>Klipp
dato
siste</t>
  </si>
  <si>
    <t>NAR ID</t>
  </si>
  <si>
    <t>Vekt
poeng</t>
  </si>
  <si>
    <t>Tønsbergs Alpakka</t>
  </si>
  <si>
    <t>Alpakka Enghaugen</t>
  </si>
  <si>
    <t>Alpakka Gausdal Bergseng</t>
  </si>
  <si>
    <t>Alpakkahagen</t>
  </si>
  <si>
    <t>Tikos Alpakka</t>
  </si>
  <si>
    <t>Pl</t>
  </si>
  <si>
    <t>RESULTATER FIBERUTSTILLING 2021</t>
  </si>
  <si>
    <t>Snow Diamond Quebec</t>
  </si>
  <si>
    <t>Snow Diamond Evanka</t>
  </si>
  <si>
    <t>Snow Diamond Peliza</t>
  </si>
  <si>
    <t>Alpakka Skåbu Samson</t>
  </si>
  <si>
    <t>Alpakka Skåbu Flora</t>
  </si>
  <si>
    <t>Alpakka Skåbu Esmeralda</t>
  </si>
  <si>
    <t>Alpakka Skåbu Claudius</t>
  </si>
  <si>
    <t>Alpakka Skåbu Sir Alex</t>
  </si>
  <si>
    <t>Alpakka Skåbu Evelina</t>
  </si>
  <si>
    <t>Alpakka Skåbu Frodo</t>
  </si>
  <si>
    <t>Bølgen Ivo</t>
  </si>
  <si>
    <t>Bølgen Max</t>
  </si>
  <si>
    <t>Bølgen Maja</t>
  </si>
  <si>
    <t>Lundegårds Oskar</t>
  </si>
  <si>
    <t>Lundegårds Gunnar</t>
  </si>
  <si>
    <t>Lundegårds Ingrid</t>
  </si>
  <si>
    <t>Lundegårds Susanna</t>
  </si>
  <si>
    <t>Tikos Viktor</t>
  </si>
  <si>
    <t>Tikos Felix</t>
  </si>
  <si>
    <t>Tikos Nita</t>
  </si>
  <si>
    <t>Tikos Joker</t>
  </si>
  <si>
    <t>Tikos Martin</t>
  </si>
  <si>
    <t xml:space="preserve">Skogens Hedda </t>
  </si>
  <si>
    <t>RA Alvin</t>
  </si>
  <si>
    <t>Sørflaens Iver</t>
  </si>
  <si>
    <t>AL Marcelius</t>
  </si>
  <si>
    <t>AL Rasmus</t>
  </si>
  <si>
    <t>AL Aya Dorthea</t>
  </si>
  <si>
    <t>AL D'atargnan</t>
  </si>
  <si>
    <t>AL Selmus</t>
  </si>
  <si>
    <t>AGB Beatriz</t>
  </si>
  <si>
    <t>AGB Corona</t>
  </si>
  <si>
    <t>AGB Morris</t>
  </si>
  <si>
    <t>AGB Napolitana</t>
  </si>
  <si>
    <t>AGB Graziano</t>
  </si>
  <si>
    <t>Tikos Hugo</t>
  </si>
  <si>
    <t>Tikos Ottelia</t>
  </si>
  <si>
    <t>Enghaugens Jennifer BB</t>
  </si>
  <si>
    <t>Ambersun Cornelia FC</t>
  </si>
  <si>
    <t>Busnes Askepott</t>
  </si>
  <si>
    <t>Busnes Tor</t>
  </si>
  <si>
    <t>Busnes Frida</t>
  </si>
  <si>
    <t>Makrida Alpakka Rånås Pumba</t>
  </si>
  <si>
    <t>Tønsbergs Corona</t>
  </si>
  <si>
    <t>Tønsbergs Lotus</t>
  </si>
  <si>
    <t>Tønsbergs Bonnie</t>
  </si>
  <si>
    <t>Tønsbergs Wildberry</t>
  </si>
  <si>
    <t>Sørflaens Hanne</t>
  </si>
  <si>
    <t>Sørflaens Ingeborg</t>
  </si>
  <si>
    <t>Sørflaens Iselin</t>
  </si>
  <si>
    <t>Sørflaens Icaros</t>
  </si>
  <si>
    <t>Sørflaens Jeppe</t>
  </si>
  <si>
    <t>Sørflaens Janne</t>
  </si>
  <si>
    <t>Snowmass Defiance</t>
  </si>
  <si>
    <t>Snow Diamond Evening Thunder</t>
  </si>
  <si>
    <t>Crescent Moon's Accoyo Elizario</t>
  </si>
  <si>
    <t>Snowmass Matrix Perfection</t>
  </si>
  <si>
    <t>Ep Cambridge The Investor (ET)</t>
  </si>
  <si>
    <t>Alpakka Norge Fia</t>
  </si>
  <si>
    <t>Alpakka Norge Ken</t>
  </si>
  <si>
    <t>Alpakka Norge Katie</t>
  </si>
  <si>
    <t>Alpakka Norge Konrad</t>
  </si>
  <si>
    <t>Alpakka Norge Kastanje</t>
  </si>
  <si>
    <t>Alpakka Skåbu</t>
  </si>
  <si>
    <t>Alpakka Skåbu Sir</t>
  </si>
  <si>
    <t>Alpakka Norge Euphoria</t>
  </si>
  <si>
    <t>Alpakka Norge Desiree</t>
  </si>
  <si>
    <t>Alpakka Norge Ginger</t>
  </si>
  <si>
    <t>Ambersun Pure Adrenalin</t>
  </si>
  <si>
    <t>Shingleback Semiramis</t>
  </si>
  <si>
    <t>Alpakka Skåbu Evita</t>
  </si>
  <si>
    <t>Alpakka Norge Frenzity</t>
  </si>
  <si>
    <t>Alpakka Skåbu Copacabana</t>
  </si>
  <si>
    <t>Alpakka Skåbu Samsaya</t>
  </si>
  <si>
    <t>Alpakka Gausdal Bergseng Augustin</t>
  </si>
  <si>
    <t xml:space="preserve">Landsborough Elice </t>
  </si>
  <si>
    <t>Lille Alex</t>
  </si>
  <si>
    <t>Bjørnerud Ida</t>
  </si>
  <si>
    <t>Bølgen Alpakka</t>
  </si>
  <si>
    <t xml:space="preserve">Bjørnerud Marie </t>
  </si>
  <si>
    <t>Ambersun Fire Chief</t>
  </si>
  <si>
    <t>Ambersun Milli</t>
  </si>
  <si>
    <t>Lundegård Alpakka</t>
  </si>
  <si>
    <t>Lundegårds Tove</t>
  </si>
  <si>
    <t>Ambersun Cabaret Queen</t>
  </si>
  <si>
    <t>Alpakka Bromma Teodor</t>
  </si>
  <si>
    <t>Tikos Evita</t>
  </si>
  <si>
    <t>Ankalterud Otto</t>
  </si>
  <si>
    <t>Norvetias Lumara</t>
  </si>
  <si>
    <t>Nittedals Spinner</t>
  </si>
  <si>
    <t>Nittedals Mina</t>
  </si>
  <si>
    <t>Makrida Alpakka Rånås Prinsen</t>
  </si>
  <si>
    <t>Nittedals Mocca</t>
  </si>
  <si>
    <t>Norvetias Hvitveis</t>
  </si>
  <si>
    <t>Cambridge Blockbuster</t>
  </si>
  <si>
    <t>Enghaugen Hege</t>
  </si>
  <si>
    <t>RA Night Storm</t>
  </si>
  <si>
    <t>RA Rosalin</t>
  </si>
  <si>
    <t>Waters Edge Lightning Bolt</t>
  </si>
  <si>
    <t>Wainui Heights Panea</t>
  </si>
  <si>
    <t>Alpakka Norge Gando</t>
  </si>
  <si>
    <t>AL Mina Synnøve</t>
  </si>
  <si>
    <t>Alpakka Lista</t>
  </si>
  <si>
    <t>AL Dalla Dorthea</t>
  </si>
  <si>
    <t>Ambersun Joey</t>
  </si>
  <si>
    <t>AL Synne Bergljot</t>
  </si>
  <si>
    <t>Alpacajoy Bellissimo</t>
  </si>
  <si>
    <t>Alpacajoy Violetta Valery</t>
  </si>
  <si>
    <t>AGB Jewel</t>
  </si>
  <si>
    <t>AGB Augustin</t>
  </si>
  <si>
    <t>AGB Adriana</t>
  </si>
  <si>
    <t>CCNF Nasareth</t>
  </si>
  <si>
    <t>AGB Pure Nyrobi</t>
  </si>
  <si>
    <t xml:space="preserve">AGB Carmen </t>
  </si>
  <si>
    <t>Norvetias Leonardo</t>
  </si>
  <si>
    <t>Inca Grey Trixie</t>
  </si>
  <si>
    <t>Ankalterud Jenny</t>
  </si>
  <si>
    <t>Ambersun Vasilis BB</t>
  </si>
  <si>
    <t>Ambersun Valaundry</t>
  </si>
  <si>
    <t>Ambersun Corowa</t>
  </si>
  <si>
    <t>Alpakka Enghaugen/Ambersun Alpacas</t>
  </si>
  <si>
    <t>Bozedown Tradition</t>
  </si>
  <si>
    <t>Lille Aline</t>
  </si>
  <si>
    <t>Busnes Alpakka</t>
  </si>
  <si>
    <t>Lille Arn</t>
  </si>
  <si>
    <t>Lille Agnes</t>
  </si>
  <si>
    <t>Alpacajoy M:Y</t>
  </si>
  <si>
    <t>Alpakka-Lykke</t>
  </si>
  <si>
    <t>CCNF Mariella</t>
  </si>
  <si>
    <t>Alpacajoy Don Quijote</t>
  </si>
  <si>
    <t>Alpacajoy Denali</t>
  </si>
  <si>
    <t>Alpacajoy Ezinne</t>
  </si>
  <si>
    <t>Alpacajoy Cloudberry</t>
  </si>
  <si>
    <t>Gilt Edge Gold Rush (NZ)</t>
  </si>
  <si>
    <t>Sørflaen Gård</t>
  </si>
  <si>
    <t>Sørflaens Elena</t>
  </si>
  <si>
    <t>Inca Flagship</t>
  </si>
  <si>
    <t>Sørflaens Dimitra</t>
  </si>
  <si>
    <t>Gilt Edge Golden Gem (NZ)</t>
  </si>
  <si>
    <t>Xanadu P Aristide</t>
  </si>
  <si>
    <t>Derwydd Manchu's Qispiqay</t>
  </si>
  <si>
    <t>AL Ronja Fredrikke</t>
  </si>
  <si>
    <t>Korrigert til 402</t>
  </si>
  <si>
    <t>korrigert til 502</t>
  </si>
  <si>
    <t>Trukket</t>
  </si>
  <si>
    <t>Flyttet til 301 brun</t>
  </si>
  <si>
    <t>Flyttes til lys 501</t>
  </si>
  <si>
    <t>Ch.</t>
  </si>
  <si>
    <t>Res.ch</t>
  </si>
  <si>
    <t>JC</t>
  </si>
  <si>
    <t>Ch. SuPREME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</si>
</sst>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14" fontId="1" fillId="0" borderId="0" xfId="0" applyNumberFormat="1" applyFont="1" applyFill="1" applyBorder="1"/>
    <xf numFmtId="0" fontId="3" fillId="0" borderId="0" xfId="0" applyFont="1" applyFill="1" applyBorder="1"/>
    <xf numFmtId="0" fontId="1" fillId="0" borderId="1" xfId="0" applyFont="1" applyFill="1" applyBorder="1"/>
    <xf numFmtId="0" fontId="3" fillId="0" borderId="1" xfId="0" applyFont="1" applyFill="1" applyBorder="1"/>
    <xf numFmtId="0" fontId="0" fillId="2" borderId="2" xfId="0" applyFill="1" applyBorder="1" applyProtection="1"/>
    <xf numFmtId="0" fontId="0" fillId="2" borderId="7" xfId="0" applyFill="1" applyBorder="1" applyProtection="1"/>
    <xf numFmtId="0" fontId="0" fillId="0" borderId="2" xfId="0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wrapText="1"/>
    </xf>
    <xf numFmtId="0" fontId="0" fillId="0" borderId="7" xfId="0" applyBorder="1" applyProtection="1"/>
    <xf numFmtId="14" fontId="0" fillId="0" borderId="7" xfId="0" applyNumberFormat="1" applyBorder="1" applyProtection="1"/>
    <xf numFmtId="14" fontId="0" fillId="0" borderId="2" xfId="0" applyNumberFormat="1" applyBorder="1" applyProtection="1"/>
    <xf numFmtId="0" fontId="0" fillId="0" borderId="2" xfId="0" applyFill="1" applyBorder="1" applyProtection="1"/>
    <xf numFmtId="0" fontId="0" fillId="0" borderId="2" xfId="0" applyFont="1" applyFill="1" applyBorder="1" applyProtection="1"/>
    <xf numFmtId="14" fontId="0" fillId="0" borderId="2" xfId="0" applyNumberFormat="1" applyFill="1" applyBorder="1" applyProtection="1"/>
    <xf numFmtId="0" fontId="0" fillId="0" borderId="7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/>
    </xf>
    <xf numFmtId="0" fontId="0" fillId="0" borderId="2" xfId="0" applyFont="1" applyFill="1" applyBorder="1" applyAlignment="1" applyProtection="1">
      <alignment horizontal="left"/>
    </xf>
    <xf numFmtId="0" fontId="0" fillId="0" borderId="7" xfId="0" applyFill="1" applyBorder="1" applyProtection="1"/>
    <xf numFmtId="0" fontId="0" fillId="0" borderId="2" xfId="0" applyFont="1" applyBorder="1" applyProtection="1"/>
    <xf numFmtId="0" fontId="0" fillId="2" borderId="2" xfId="0" applyFont="1" applyFill="1" applyBorder="1" applyProtection="1"/>
    <xf numFmtId="14" fontId="0" fillId="0" borderId="2" xfId="0" applyNumberFormat="1" applyFont="1" applyBorder="1" applyProtection="1"/>
    <xf numFmtId="0" fontId="0" fillId="3" borderId="2" xfId="0" applyFont="1" applyFill="1" applyBorder="1" applyProtection="1"/>
    <xf numFmtId="14" fontId="0" fillId="0" borderId="7" xfId="0" applyNumberFormat="1" applyFill="1" applyBorder="1" applyProtection="1"/>
    <xf numFmtId="164" fontId="0" fillId="2" borderId="7" xfId="0" applyNumberFormat="1" applyFill="1" applyBorder="1" applyProtection="1"/>
    <xf numFmtId="0" fontId="3" fillId="0" borderId="8" xfId="0" applyFont="1" applyFill="1" applyBorder="1"/>
    <xf numFmtId="164" fontId="0" fillId="2" borderId="7" xfId="0" applyNumberFormat="1" applyFont="1" applyFill="1" applyBorder="1" applyProtection="1"/>
    <xf numFmtId="0" fontId="0" fillId="0" borderId="7" xfId="0" applyFont="1" applyFill="1" applyBorder="1" applyProtection="1"/>
    <xf numFmtId="14" fontId="0" fillId="0" borderId="7" xfId="0" applyNumberFormat="1" applyFont="1" applyFill="1" applyBorder="1" applyProtection="1"/>
    <xf numFmtId="49" fontId="0" fillId="3" borderId="0" xfId="0" applyNumberFormat="1" applyFont="1" applyFill="1" applyBorder="1" applyAlignment="1">
      <alignment vertical="top"/>
    </xf>
    <xf numFmtId="14" fontId="0" fillId="0" borderId="2" xfId="0" applyNumberFormat="1" applyFont="1" applyBorder="1" applyAlignment="1"/>
    <xf numFmtId="14" fontId="0" fillId="0" borderId="7" xfId="0" applyNumberFormat="1" applyBorder="1"/>
    <xf numFmtId="49" fontId="0" fillId="3" borderId="2" xfId="0" applyNumberFormat="1" applyFont="1" applyFill="1" applyBorder="1" applyAlignment="1">
      <alignment vertical="top"/>
    </xf>
    <xf numFmtId="0" fontId="0" fillId="0" borderId="0" xfId="0" applyBorder="1" applyProtection="1"/>
    <xf numFmtId="0" fontId="0" fillId="2" borderId="3" xfId="0" applyFill="1" applyBorder="1" applyProtection="1"/>
    <xf numFmtId="164" fontId="0" fillId="2" borderId="10" xfId="0" applyNumberFormat="1" applyFill="1" applyBorder="1" applyProtection="1"/>
    <xf numFmtId="0" fontId="0" fillId="0" borderId="2" xfId="0" applyBorder="1"/>
    <xf numFmtId="14" fontId="0" fillId="0" borderId="0" xfId="0" applyNumberFormat="1" applyBorder="1" applyProtection="1"/>
    <xf numFmtId="14" fontId="0" fillId="0" borderId="0" xfId="0" applyNumberFormat="1" applyFill="1" applyBorder="1" applyProtection="1"/>
    <xf numFmtId="0" fontId="0" fillId="0" borderId="9" xfId="0" applyBorder="1" applyProtection="1"/>
    <xf numFmtId="0" fontId="0" fillId="2" borderId="3" xfId="0" applyFont="1" applyFill="1" applyBorder="1" applyProtection="1"/>
    <xf numFmtId="0" fontId="0" fillId="0" borderId="0" xfId="0" applyBorder="1"/>
    <xf numFmtId="14" fontId="0" fillId="0" borderId="0" xfId="0" applyNumberFormat="1" applyFont="1" applyBorder="1" applyAlignment="1"/>
    <xf numFmtId="14" fontId="0" fillId="0" borderId="0" xfId="0" applyNumberFormat="1" applyBorder="1"/>
    <xf numFmtId="0" fontId="0" fillId="0" borderId="0" xfId="0" applyFill="1" applyBorder="1" applyProtection="1"/>
    <xf numFmtId="1" fontId="0" fillId="2" borderId="7" xfId="0" applyNumberFormat="1" applyFill="1" applyBorder="1" applyProtection="1"/>
    <xf numFmtId="1" fontId="0" fillId="2" borderId="7" xfId="0" applyNumberFormat="1" applyFont="1" applyFill="1" applyBorder="1" applyProtection="1"/>
    <xf numFmtId="0" fontId="5" fillId="0" borderId="2" xfId="0" applyFont="1" applyFill="1" applyBorder="1" applyAlignment="1" applyProtection="1">
      <alignment horizontal="left"/>
    </xf>
    <xf numFmtId="0" fontId="5" fillId="0" borderId="2" xfId="0" applyFont="1" applyBorder="1" applyProtection="1"/>
    <xf numFmtId="0" fontId="5" fillId="2" borderId="2" xfId="0" applyFont="1" applyFill="1" applyBorder="1" applyProtection="1"/>
    <xf numFmtId="49" fontId="5" fillId="3" borderId="0" xfId="0" applyNumberFormat="1" applyFont="1" applyFill="1" applyBorder="1" applyAlignment="1">
      <alignment vertical="top"/>
    </xf>
    <xf numFmtId="14" fontId="5" fillId="0" borderId="2" xfId="0" applyNumberFormat="1" applyFont="1" applyBorder="1" applyAlignment="1"/>
    <xf numFmtId="164" fontId="5" fillId="2" borderId="7" xfId="0" applyNumberFormat="1" applyFont="1" applyFill="1" applyBorder="1" applyProtection="1"/>
    <xf numFmtId="14" fontId="5" fillId="0" borderId="7" xfId="0" applyNumberFormat="1" applyFont="1" applyFill="1" applyBorder="1" applyProtection="1"/>
    <xf numFmtId="14" fontId="5" fillId="0" borderId="7" xfId="0" applyNumberFormat="1" applyFont="1" applyBorder="1"/>
    <xf numFmtId="0" fontId="5" fillId="0" borderId="7" xfId="0" applyFont="1" applyFill="1" applyBorder="1" applyProtection="1"/>
    <xf numFmtId="1" fontId="5" fillId="2" borderId="7" xfId="0" applyNumberFormat="1" applyFont="1" applyFill="1" applyBorder="1" applyProtection="1"/>
    <xf numFmtId="0" fontId="5" fillId="0" borderId="0" xfId="0" applyFont="1" applyBorder="1" applyProtection="1"/>
    <xf numFmtId="0" fontId="5" fillId="0" borderId="7" xfId="0" applyFont="1" applyBorder="1" applyProtection="1"/>
    <xf numFmtId="0" fontId="0" fillId="0" borderId="7" xfId="0" applyFont="1" applyBorder="1" applyProtection="1"/>
    <xf numFmtId="14" fontId="0" fillId="0" borderId="7" xfId="0" applyNumberFormat="1" applyFont="1" applyBorder="1" applyAlignment="1"/>
    <xf numFmtId="0" fontId="0" fillId="0" borderId="2" xfId="0" applyFont="1" applyFill="1" applyBorder="1" applyAlignment="1" applyProtection="1">
      <alignment horizontal="left" wrapText="1"/>
    </xf>
    <xf numFmtId="0" fontId="0" fillId="0" borderId="0" xfId="0" applyFill="1" applyBorder="1"/>
    <xf numFmtId="0" fontId="0" fillId="0" borderId="9" xfId="0" applyFill="1" applyBorder="1"/>
    <xf numFmtId="0" fontId="0" fillId="2" borderId="0" xfId="0" applyFill="1" applyBorder="1" applyProtection="1"/>
    <xf numFmtId="0" fontId="5" fillId="2" borderId="0" xfId="0" applyFont="1" applyFill="1" applyBorder="1" applyProtection="1"/>
    <xf numFmtId="0" fontId="0" fillId="0" borderId="11" xfId="0" applyFill="1" applyBorder="1" applyProtection="1"/>
    <xf numFmtId="0" fontId="0" fillId="0" borderId="11" xfId="0" applyFont="1" applyFill="1" applyBorder="1" applyProtection="1"/>
    <xf numFmtId="0" fontId="3" fillId="0" borderId="6" xfId="0" applyFont="1" applyFill="1" applyBorder="1" applyAlignment="1" applyProtection="1">
      <alignment wrapText="1"/>
    </xf>
    <xf numFmtId="1" fontId="1" fillId="0" borderId="7" xfId="0" applyNumberFormat="1" applyFont="1" applyFill="1" applyBorder="1" applyProtection="1"/>
    <xf numFmtId="1" fontId="1" fillId="0" borderId="0" xfId="0" applyNumberFormat="1" applyFont="1" applyFill="1" applyBorder="1" applyProtection="1"/>
    <xf numFmtId="1" fontId="1" fillId="0" borderId="9" xfId="0" applyNumberFormat="1" applyFont="1" applyFill="1" applyBorder="1" applyProtection="1"/>
    <xf numFmtId="1" fontId="6" fillId="0" borderId="0" xfId="0" applyNumberFormat="1" applyFont="1" applyFill="1" applyBorder="1" applyProtection="1"/>
    <xf numFmtId="0" fontId="1" fillId="0" borderId="7" xfId="0" applyFont="1" applyFill="1" applyBorder="1" applyProtection="1"/>
    <xf numFmtId="0" fontId="1" fillId="0" borderId="2" xfId="0" applyFont="1" applyFill="1" applyBorder="1" applyProtection="1"/>
    <xf numFmtId="0" fontId="0" fillId="0" borderId="11" xfId="0" applyFill="1" applyBorder="1"/>
    <xf numFmtId="0" fontId="0" fillId="0" borderId="0" xfId="0" applyFont="1" applyFill="1" applyBorder="1" applyProtection="1"/>
    <xf numFmtId="49" fontId="0" fillId="3" borderId="11" xfId="0" applyNumberFormat="1" applyFont="1" applyFill="1" applyBorder="1" applyAlignment="1">
      <alignment vertical="top"/>
    </xf>
    <xf numFmtId="0" fontId="0" fillId="0" borderId="11" xfId="0" applyBorder="1" applyProtection="1"/>
    <xf numFmtId="0" fontId="0" fillId="0" borderId="11" xfId="0" applyBorder="1"/>
    <xf numFmtId="0" fontId="0" fillId="0" borderId="7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0" fillId="0" borderId="2" xfId="0" applyFont="1" applyBorder="1"/>
    <xf numFmtId="0" fontId="0" fillId="0" borderId="12" xfId="0" applyFill="1" applyBorder="1" applyProtection="1"/>
    <xf numFmtId="0" fontId="0" fillId="0" borderId="12" xfId="0" applyBorder="1" applyProtection="1"/>
    <xf numFmtId="0" fontId="0" fillId="0" borderId="3" xfId="0" applyBorder="1" applyProtection="1"/>
    <xf numFmtId="0" fontId="0" fillId="3" borderId="7" xfId="0" applyFill="1" applyBorder="1" applyAlignment="1" applyProtection="1">
      <alignment horizontal="left"/>
    </xf>
    <xf numFmtId="0" fontId="0" fillId="3" borderId="2" xfId="0" applyFill="1" applyBorder="1" applyAlignment="1" applyProtection="1">
      <alignment horizontal="left"/>
    </xf>
    <xf numFmtId="0" fontId="0" fillId="3" borderId="2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0" fontId="0" fillId="0" borderId="12" xfId="0" applyFont="1" applyFill="1" applyBorder="1" applyProtection="1"/>
    <xf numFmtId="0" fontId="0" fillId="2" borderId="7" xfId="0" applyFont="1" applyFill="1" applyBorder="1" applyProtection="1"/>
    <xf numFmtId="0" fontId="1" fillId="0" borderId="11" xfId="0" applyFont="1" applyBorder="1"/>
    <xf numFmtId="49" fontId="0" fillId="0" borderId="11" xfId="0" applyNumberFormat="1" applyFont="1" applyFill="1" applyBorder="1" applyAlignment="1">
      <alignment vertical="top"/>
    </xf>
    <xf numFmtId="0" fontId="0" fillId="0" borderId="0" xfId="0" applyFont="1" applyBorder="1"/>
    <xf numFmtId="14" fontId="0" fillId="0" borderId="5" xfId="0" applyNumberFormat="1" applyFont="1" applyBorder="1" applyProtection="1"/>
    <xf numFmtId="14" fontId="0" fillId="3" borderId="0" xfId="0" applyNumberFormat="1" applyFont="1" applyFill="1" applyBorder="1" applyAlignment="1"/>
    <xf numFmtId="14" fontId="0" fillId="3" borderId="2" xfId="0" applyNumberFormat="1" applyFont="1" applyFill="1" applyBorder="1" applyProtection="1"/>
    <xf numFmtId="0" fontId="0" fillId="0" borderId="12" xfId="0" applyBorder="1"/>
    <xf numFmtId="0" fontId="0" fillId="0" borderId="9" xfId="0" applyFill="1" applyBorder="1" applyProtection="1"/>
    <xf numFmtId="0" fontId="0" fillId="0" borderId="12" xfId="0" applyFont="1" applyBorder="1" applyProtection="1"/>
    <xf numFmtId="0" fontId="0" fillId="4" borderId="7" xfId="0" applyFill="1" applyBorder="1" applyAlignment="1" applyProtection="1">
      <alignment horizontal="left"/>
    </xf>
    <xf numFmtId="0" fontId="0" fillId="5" borderId="2" xfId="0" applyFill="1" applyBorder="1" applyAlignment="1" applyProtection="1">
      <alignment horizontal="left"/>
    </xf>
    <xf numFmtId="0" fontId="0" fillId="4" borderId="2" xfId="0" applyFont="1" applyFill="1" applyBorder="1" applyAlignment="1" applyProtection="1">
      <alignment horizontal="left"/>
    </xf>
    <xf numFmtId="0" fontId="0" fillId="4" borderId="7" xfId="0" applyFont="1" applyFill="1" applyBorder="1" applyAlignment="1" applyProtection="1">
      <alignment horizontal="left"/>
    </xf>
    <xf numFmtId="0" fontId="0" fillId="5" borderId="2" xfId="0" applyFont="1" applyFill="1" applyBorder="1" applyAlignment="1" applyProtection="1">
      <alignment horizontal="left"/>
    </xf>
    <xf numFmtId="0" fontId="0" fillId="5" borderId="7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left"/>
    </xf>
    <xf numFmtId="0" fontId="0" fillId="5" borderId="7" xfId="0" applyFill="1" applyBorder="1" applyAlignment="1" applyProtection="1">
      <alignment horizontal="left"/>
    </xf>
    <xf numFmtId="0" fontId="0" fillId="6" borderId="2" xfId="0" applyFill="1" applyBorder="1" applyAlignment="1" applyProtection="1">
      <alignment horizontal="left"/>
    </xf>
    <xf numFmtId="0" fontId="0" fillId="6" borderId="7" xfId="0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4"/>
  <sheetViews>
    <sheetView tabSelected="1" workbookViewId="0">
      <pane ySplit="2" topLeftCell="A3" activePane="bottomLeft" state="frozen"/>
      <selection activeCell="B81" sqref="B81"/>
      <selection pane="bottomLeft" activeCell="F63" sqref="F63"/>
    </sheetView>
  </sheetViews>
  <sheetFormatPr baseColWidth="10" defaultColWidth="9.109375" defaultRowHeight="14.4" x14ac:dyDescent="0.3"/>
  <cols>
    <col min="1" max="1" width="10.109375" style="10" bestFit="1" customWidth="1"/>
    <col min="2" max="3" width="10.33203125" style="10" customWidth="1"/>
    <col min="4" max="5" width="9.109375" style="10"/>
    <col min="6" max="6" width="13.44140625" style="8" bestFit="1" customWidth="1"/>
    <col min="7" max="7" width="21.33203125" style="8" bestFit="1" customWidth="1"/>
    <col min="8" max="8" width="9.109375" style="8" bestFit="1" customWidth="1"/>
    <col min="9" max="9" width="36.33203125" style="10" customWidth="1"/>
    <col min="10" max="10" width="11.44140625" style="10" bestFit="1" customWidth="1"/>
    <col min="11" max="11" width="8.33203125" style="10" bestFit="1" customWidth="1"/>
    <col min="12" max="14" width="10.109375" style="10" bestFit="1" customWidth="1"/>
    <col min="15" max="16" width="8.33203125" style="10" customWidth="1"/>
    <col min="17" max="17" width="8.33203125" style="79" customWidth="1"/>
    <col min="18" max="18" width="36.33203125" style="10" customWidth="1"/>
    <col min="19" max="19" width="38.88671875" style="10" customWidth="1"/>
    <col min="20" max="20" width="55.88671875" style="10" bestFit="1" customWidth="1"/>
    <col min="21" max="21" width="23.5546875" style="10" bestFit="1" customWidth="1"/>
    <col min="22" max="22" width="65.109375" style="10" customWidth="1"/>
    <col min="23" max="16384" width="9.109375" style="10"/>
  </cols>
  <sheetData>
    <row r="1" spans="1:21" ht="31.2" x14ac:dyDescent="0.6">
      <c r="A1" s="90"/>
      <c r="B1" s="116" t="s">
        <v>42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8"/>
    </row>
    <row r="2" spans="1:21" s="11" customFormat="1" ht="43.8" thickBot="1" x14ac:dyDescent="0.35">
      <c r="B2" s="11" t="s">
        <v>26</v>
      </c>
      <c r="C2" s="11" t="s">
        <v>41</v>
      </c>
      <c r="D2" s="11" t="s">
        <v>18</v>
      </c>
      <c r="E2" s="11" t="s">
        <v>8</v>
      </c>
      <c r="F2" s="11" t="s">
        <v>15</v>
      </c>
      <c r="G2" s="11" t="s">
        <v>16</v>
      </c>
      <c r="H2" s="11" t="s">
        <v>34</v>
      </c>
      <c r="I2" s="11" t="s">
        <v>9</v>
      </c>
      <c r="J2" s="12" t="s">
        <v>12</v>
      </c>
      <c r="K2" s="12" t="s">
        <v>23</v>
      </c>
      <c r="L2" s="12" t="s">
        <v>31</v>
      </c>
      <c r="M2" s="12" t="s">
        <v>33</v>
      </c>
      <c r="N2" s="12" t="s">
        <v>22</v>
      </c>
      <c r="O2" s="12" t="s">
        <v>20</v>
      </c>
      <c r="P2" s="12" t="s">
        <v>21</v>
      </c>
      <c r="Q2" s="73" t="s">
        <v>35</v>
      </c>
      <c r="R2" s="11" t="s">
        <v>10</v>
      </c>
      <c r="S2" s="11" t="s">
        <v>11</v>
      </c>
      <c r="T2" s="11" t="s">
        <v>17</v>
      </c>
      <c r="U2" s="11" t="s">
        <v>19</v>
      </c>
    </row>
    <row r="3" spans="1:21" s="13" customFormat="1" x14ac:dyDescent="0.3">
      <c r="A3" s="13" t="s">
        <v>190</v>
      </c>
      <c r="B3" s="106">
        <v>71.5</v>
      </c>
      <c r="C3" s="106">
        <v>1</v>
      </c>
      <c r="D3" s="13">
        <v>1</v>
      </c>
      <c r="E3" s="64">
        <v>101</v>
      </c>
      <c r="F3" s="96" t="str">
        <f t="shared" ref="F3:F33" si="0">IF(ISBLANK(E3),"",VLOOKUP(E3,Klasseliste,2,FALSE))</f>
        <v>GRÅ/ROSEGRÅ</v>
      </c>
      <c r="G3" s="9" t="str">
        <f t="shared" ref="G3:G33" si="1">IF(ISBLANK(E3),"",VLOOKUP(E3,Klasseliste,3,FALSE))</f>
        <v xml:space="preserve">Junior 6-12 mnd </v>
      </c>
      <c r="H3" s="9">
        <v>11756</v>
      </c>
      <c r="I3" s="32" t="s">
        <v>60</v>
      </c>
      <c r="J3" s="65">
        <v>43980</v>
      </c>
      <c r="K3" s="29">
        <f t="shared" ref="K3:K33" si="2">IF(ISBLANK(M3),"",YEARFRAC(J3,M3)*12)</f>
        <v>12.033333333333333</v>
      </c>
      <c r="L3" s="28"/>
      <c r="M3" s="36">
        <v>44346</v>
      </c>
      <c r="N3" s="29">
        <f t="shared" ref="N3:N33" si="3">IF(OR(ISBLANK(L3),ISBLANK(M3)),(IF(AND(ISBLANK(L3),NOT(ISBLANK(M3)),NOT(ISBLANK(J3))),YEARFRAC(J3,M3)*12,"")),YEARFRAC(L3,M3)*12)</f>
        <v>12.033333333333333</v>
      </c>
      <c r="O3" s="23">
        <v>1354</v>
      </c>
      <c r="P3" s="50">
        <f t="shared" ref="P3:P33" si="4">IF(AND(ISBLANK(O3),N3&gt;0),"",(O3/N3)*12)</f>
        <v>1350.2493074792244</v>
      </c>
      <c r="Q3" s="74">
        <v>8</v>
      </c>
      <c r="R3" s="32" t="s">
        <v>128</v>
      </c>
      <c r="S3" s="81" t="s">
        <v>129</v>
      </c>
      <c r="T3" s="64" t="s">
        <v>40</v>
      </c>
    </row>
    <row r="4" spans="1:21" x14ac:dyDescent="0.3">
      <c r="A4" s="10" t="s">
        <v>191</v>
      </c>
      <c r="B4" s="107">
        <v>63.5</v>
      </c>
      <c r="C4" s="107">
        <v>1</v>
      </c>
      <c r="D4" s="10">
        <v>2</v>
      </c>
      <c r="E4" s="10">
        <v>102</v>
      </c>
      <c r="F4" s="8" t="str">
        <f t="shared" si="0"/>
        <v>GRÅ/ROSEGRÅ</v>
      </c>
      <c r="G4" s="8" t="str">
        <f t="shared" si="1"/>
        <v>Ungdyr 12-24 mnd</v>
      </c>
      <c r="H4" s="8">
        <v>11574</v>
      </c>
      <c r="I4" s="10" t="s">
        <v>61</v>
      </c>
      <c r="J4" s="15">
        <v>43656</v>
      </c>
      <c r="K4" s="29">
        <f t="shared" si="2"/>
        <v>22.666666666666664</v>
      </c>
      <c r="L4" s="28">
        <v>43966</v>
      </c>
      <c r="M4" s="28">
        <v>44346</v>
      </c>
      <c r="N4" s="29">
        <f t="shared" si="3"/>
        <v>12.5</v>
      </c>
      <c r="O4" s="23">
        <v>1316</v>
      </c>
      <c r="P4" s="50">
        <f t="shared" si="4"/>
        <v>1263.3600000000001</v>
      </c>
      <c r="Q4" s="74">
        <v>6</v>
      </c>
      <c r="R4" s="10" t="s">
        <v>130</v>
      </c>
      <c r="S4" s="38" t="s">
        <v>131</v>
      </c>
      <c r="T4" s="64" t="s">
        <v>40</v>
      </c>
    </row>
    <row r="5" spans="1:21" x14ac:dyDescent="0.3">
      <c r="B5" s="22">
        <v>58.5</v>
      </c>
      <c r="C5" s="85">
        <v>2</v>
      </c>
      <c r="D5" s="13">
        <v>4</v>
      </c>
      <c r="E5" s="10">
        <v>202</v>
      </c>
      <c r="F5" s="8" t="str">
        <f t="shared" si="0"/>
        <v>SVART</v>
      </c>
      <c r="G5" s="8" t="str">
        <f t="shared" si="1"/>
        <v>Ungdyr 12-24 mnd</v>
      </c>
      <c r="H5" s="8">
        <v>11572</v>
      </c>
      <c r="I5" s="81" t="s">
        <v>79</v>
      </c>
      <c r="J5" s="15">
        <v>43626</v>
      </c>
      <c r="K5" s="29">
        <f t="shared" si="2"/>
        <v>23.633333333333333</v>
      </c>
      <c r="L5" s="28">
        <v>43966</v>
      </c>
      <c r="M5" s="28">
        <v>44345</v>
      </c>
      <c r="N5" s="29">
        <f t="shared" si="3"/>
        <v>12.466666666666669</v>
      </c>
      <c r="O5" s="23">
        <v>1188</v>
      </c>
      <c r="P5" s="50">
        <f t="shared" si="4"/>
        <v>1143.5294117647059</v>
      </c>
      <c r="Q5" s="75">
        <v>4</v>
      </c>
      <c r="R5" s="49" t="s">
        <v>130</v>
      </c>
      <c r="S5" s="49" t="s">
        <v>158</v>
      </c>
      <c r="T5" s="64" t="s">
        <v>40</v>
      </c>
    </row>
    <row r="6" spans="1:21" x14ac:dyDescent="0.3">
      <c r="A6" s="10" t="s">
        <v>190</v>
      </c>
      <c r="B6" s="108">
        <v>73.5</v>
      </c>
      <c r="C6" s="109">
        <v>1</v>
      </c>
      <c r="D6" s="13">
        <v>5</v>
      </c>
      <c r="E6" s="24">
        <v>202</v>
      </c>
      <c r="F6" s="25" t="str">
        <f t="shared" si="0"/>
        <v>SVART</v>
      </c>
      <c r="G6" s="25" t="str">
        <f t="shared" si="1"/>
        <v>Ungdyr 12-24 mnd</v>
      </c>
      <c r="H6" s="25">
        <v>11687</v>
      </c>
      <c r="I6" s="99" t="s">
        <v>92</v>
      </c>
      <c r="J6" s="26">
        <v>43670</v>
      </c>
      <c r="K6" s="31">
        <f t="shared" si="2"/>
        <v>21.466666666666669</v>
      </c>
      <c r="L6" s="33">
        <v>43969</v>
      </c>
      <c r="M6" s="33">
        <v>44324</v>
      </c>
      <c r="N6" s="31">
        <f t="shared" si="3"/>
        <v>11.666666666666666</v>
      </c>
      <c r="O6" s="32">
        <v>1649</v>
      </c>
      <c r="P6" s="51">
        <f t="shared" si="4"/>
        <v>1696.1142857142859</v>
      </c>
      <c r="Q6" s="75">
        <v>10</v>
      </c>
      <c r="R6" s="81" t="s">
        <v>179</v>
      </c>
      <c r="S6" s="81" t="s">
        <v>180</v>
      </c>
      <c r="T6" s="64" t="s">
        <v>177</v>
      </c>
      <c r="U6" s="24"/>
    </row>
    <row r="7" spans="1:21" x14ac:dyDescent="0.3">
      <c r="B7" s="92">
        <v>58.5</v>
      </c>
      <c r="C7" s="92">
        <v>4</v>
      </c>
      <c r="D7" s="10">
        <v>6</v>
      </c>
      <c r="E7" s="10">
        <v>301</v>
      </c>
      <c r="F7" s="8" t="str">
        <f t="shared" si="0"/>
        <v>BRUN</v>
      </c>
      <c r="G7" s="8" t="str">
        <f t="shared" si="1"/>
        <v xml:space="preserve">Junior 6-12 mnd </v>
      </c>
      <c r="H7" s="8">
        <v>11856</v>
      </c>
      <c r="I7" s="49" t="s">
        <v>51</v>
      </c>
      <c r="J7" s="15">
        <v>44057</v>
      </c>
      <c r="K7" s="29">
        <f t="shared" si="2"/>
        <v>8.9666666666666668</v>
      </c>
      <c r="L7" s="28"/>
      <c r="M7" s="28">
        <v>44329</v>
      </c>
      <c r="N7" s="29">
        <f t="shared" si="3"/>
        <v>8.9666666666666668</v>
      </c>
      <c r="O7" s="23">
        <v>1144</v>
      </c>
      <c r="P7" s="50">
        <f t="shared" si="4"/>
        <v>1531.003717472119</v>
      </c>
      <c r="Q7" s="75">
        <v>9</v>
      </c>
      <c r="R7" s="81" t="s">
        <v>117</v>
      </c>
      <c r="S7" s="17" t="s">
        <v>118</v>
      </c>
      <c r="T7" s="64" t="s">
        <v>106</v>
      </c>
    </row>
    <row r="8" spans="1:21" x14ac:dyDescent="0.3">
      <c r="B8" s="20">
        <v>61</v>
      </c>
      <c r="C8" s="20">
        <v>3</v>
      </c>
      <c r="D8" s="10">
        <v>7</v>
      </c>
      <c r="E8" s="10">
        <v>301</v>
      </c>
      <c r="F8" s="8" t="str">
        <f t="shared" si="0"/>
        <v>BRUN</v>
      </c>
      <c r="G8" s="8" t="str">
        <f t="shared" si="1"/>
        <v xml:space="preserve">Junior 6-12 mnd </v>
      </c>
      <c r="H8" s="8">
        <v>11758</v>
      </c>
      <c r="I8" s="38" t="s">
        <v>78</v>
      </c>
      <c r="J8" s="15">
        <v>44012</v>
      </c>
      <c r="K8" s="29">
        <f t="shared" si="2"/>
        <v>11.066666666666666</v>
      </c>
      <c r="L8" s="28"/>
      <c r="M8" s="28">
        <v>44349</v>
      </c>
      <c r="N8" s="29">
        <f t="shared" si="3"/>
        <v>11.066666666666666</v>
      </c>
      <c r="O8" s="23">
        <v>777</v>
      </c>
      <c r="P8" s="50">
        <f t="shared" si="4"/>
        <v>842.53012048192772</v>
      </c>
      <c r="Q8" s="75">
        <v>2</v>
      </c>
      <c r="R8" s="38" t="s">
        <v>157</v>
      </c>
      <c r="S8" s="89" t="s">
        <v>131</v>
      </c>
      <c r="T8" s="64" t="s">
        <v>40</v>
      </c>
    </row>
    <row r="9" spans="1:21" x14ac:dyDescent="0.3">
      <c r="A9" s="10" t="s">
        <v>191</v>
      </c>
      <c r="B9" s="110">
        <v>73</v>
      </c>
      <c r="C9" s="111">
        <v>1</v>
      </c>
      <c r="D9" s="13">
        <v>8</v>
      </c>
      <c r="E9" s="24">
        <v>301</v>
      </c>
      <c r="F9" s="25" t="str">
        <f t="shared" si="0"/>
        <v>BRUN</v>
      </c>
      <c r="G9" s="45" t="str">
        <f t="shared" si="1"/>
        <v xml:space="preserve">Junior 6-12 mnd </v>
      </c>
      <c r="H9" s="8">
        <v>11896</v>
      </c>
      <c r="I9" s="81" t="s">
        <v>85</v>
      </c>
      <c r="J9" s="100">
        <v>44005</v>
      </c>
      <c r="K9" s="31">
        <f t="shared" si="2"/>
        <v>10.333333333333334</v>
      </c>
      <c r="L9" s="33"/>
      <c r="M9" s="33">
        <v>44319</v>
      </c>
      <c r="N9" s="31">
        <f t="shared" si="3"/>
        <v>10.333333333333334</v>
      </c>
      <c r="O9" s="32">
        <v>1272</v>
      </c>
      <c r="P9" s="51">
        <f t="shared" si="4"/>
        <v>1477.1612903225805</v>
      </c>
      <c r="Q9" s="75">
        <v>9</v>
      </c>
      <c r="R9" s="81" t="s">
        <v>134</v>
      </c>
      <c r="S9" s="95" t="s">
        <v>169</v>
      </c>
      <c r="T9" s="64" t="s">
        <v>170</v>
      </c>
      <c r="U9" s="24"/>
    </row>
    <row r="10" spans="1:21" x14ac:dyDescent="0.3">
      <c r="B10" s="92">
        <v>65.5</v>
      </c>
      <c r="C10" s="92">
        <v>2</v>
      </c>
      <c r="D10" s="10">
        <v>3</v>
      </c>
      <c r="E10" s="10">
        <v>301</v>
      </c>
      <c r="F10" s="8" t="str">
        <f>IF(ISBLANK(E10),"",VLOOKUP(E10,Klasseliste,2,FALSE))</f>
        <v>BRUN</v>
      </c>
      <c r="G10" s="8" t="str">
        <f>IF(ISBLANK(E10),"",VLOOKUP(E10,Klasseliste,3,FALSE))</f>
        <v xml:space="preserve">Junior 6-12 mnd </v>
      </c>
      <c r="H10" s="8">
        <v>11752</v>
      </c>
      <c r="I10" s="46" t="s">
        <v>62</v>
      </c>
      <c r="J10" s="15">
        <v>43964</v>
      </c>
      <c r="K10" s="29">
        <f>IF(ISBLANK(M10),"",YEARFRAC(J10,M10)*12)</f>
        <v>12.666666666666668</v>
      </c>
      <c r="L10" s="28"/>
      <c r="M10" s="28">
        <v>44350</v>
      </c>
      <c r="N10" s="29">
        <f>IF(OR(ISBLANK(L10),ISBLANK(M10)),(IF(AND(ISBLANK(L10),NOT(ISBLANK(M10)),NOT(ISBLANK(J10))),YEARFRAC(J10,M10)*12,"")),YEARFRAC(L10,M10)*12)</f>
        <v>12.666666666666668</v>
      </c>
      <c r="O10" s="23">
        <v>1072</v>
      </c>
      <c r="P10" s="50">
        <f>IF(AND(ISBLANK(O10),N10&gt;0),"",(O10/N10)*12)</f>
        <v>1015.5789473684209</v>
      </c>
      <c r="Q10" s="75">
        <v>4</v>
      </c>
      <c r="R10" s="46" t="s">
        <v>132</v>
      </c>
      <c r="S10" s="46" t="s">
        <v>133</v>
      </c>
      <c r="T10" s="64" t="s">
        <v>40</v>
      </c>
      <c r="U10" s="10" t="s">
        <v>188</v>
      </c>
    </row>
    <row r="11" spans="1:21" x14ac:dyDescent="0.3">
      <c r="B11" s="20">
        <v>72</v>
      </c>
      <c r="C11" s="20">
        <v>1</v>
      </c>
      <c r="D11" s="10">
        <v>10</v>
      </c>
      <c r="E11" s="10">
        <v>302</v>
      </c>
      <c r="F11" s="8" t="str">
        <f t="shared" si="0"/>
        <v>BRUN</v>
      </c>
      <c r="G11" s="8" t="str">
        <f t="shared" si="1"/>
        <v>Ungdyr 12-24 mnd</v>
      </c>
      <c r="H11" s="8">
        <v>11691</v>
      </c>
      <c r="I11" s="49" t="s">
        <v>67</v>
      </c>
      <c r="J11" s="15">
        <v>43680</v>
      </c>
      <c r="K11" s="29">
        <f t="shared" si="2"/>
        <v>21.133333333333333</v>
      </c>
      <c r="L11" s="28">
        <v>43953</v>
      </c>
      <c r="M11" s="28">
        <v>44323</v>
      </c>
      <c r="N11" s="29">
        <f t="shared" si="3"/>
        <v>12.166666666666666</v>
      </c>
      <c r="O11" s="23">
        <v>1312</v>
      </c>
      <c r="P11" s="50">
        <f t="shared" si="4"/>
        <v>1294.027397260274</v>
      </c>
      <c r="Q11" s="74">
        <v>6</v>
      </c>
      <c r="R11" s="10" t="s">
        <v>141</v>
      </c>
      <c r="S11" s="67" t="s">
        <v>142</v>
      </c>
      <c r="T11" s="24" t="s">
        <v>32</v>
      </c>
    </row>
    <row r="12" spans="1:21" x14ac:dyDescent="0.3">
      <c r="B12" s="22">
        <v>66.5</v>
      </c>
      <c r="C12" s="85">
        <v>3</v>
      </c>
      <c r="D12" s="13">
        <v>13</v>
      </c>
      <c r="E12" s="27">
        <v>302</v>
      </c>
      <c r="F12" s="25" t="str">
        <f t="shared" si="0"/>
        <v>BRUN</v>
      </c>
      <c r="G12" s="25" t="str">
        <f t="shared" si="1"/>
        <v>Ungdyr 12-24 mnd</v>
      </c>
      <c r="H12" s="25">
        <v>11813</v>
      </c>
      <c r="I12" s="27" t="s">
        <v>88</v>
      </c>
      <c r="J12" s="102">
        <v>43935</v>
      </c>
      <c r="K12" s="29">
        <f t="shared" si="2"/>
        <v>12.666666666666668</v>
      </c>
      <c r="L12" s="23"/>
      <c r="M12" s="28">
        <v>44320</v>
      </c>
      <c r="N12" s="29">
        <f t="shared" si="3"/>
        <v>12.666666666666668</v>
      </c>
      <c r="O12" s="23">
        <v>970</v>
      </c>
      <c r="P12" s="50">
        <f t="shared" si="4"/>
        <v>918.94736842105249</v>
      </c>
      <c r="Q12" s="74">
        <v>2</v>
      </c>
      <c r="R12" s="27" t="s">
        <v>134</v>
      </c>
      <c r="S12" s="16" t="s">
        <v>174</v>
      </c>
      <c r="T12" s="24" t="s">
        <v>36</v>
      </c>
      <c r="U12" s="17"/>
    </row>
    <row r="13" spans="1:21" s="24" customFormat="1" x14ac:dyDescent="0.3">
      <c r="B13" s="20">
        <v>70</v>
      </c>
      <c r="C13" s="20">
        <v>2</v>
      </c>
      <c r="D13" s="10">
        <v>14</v>
      </c>
      <c r="E13" s="10">
        <v>302</v>
      </c>
      <c r="F13" s="8" t="str">
        <f t="shared" si="0"/>
        <v>BRUN</v>
      </c>
      <c r="G13" s="8" t="str">
        <f t="shared" si="1"/>
        <v>Ungdyr 12-24 mnd</v>
      </c>
      <c r="H13" s="8">
        <v>11689</v>
      </c>
      <c r="I13" s="17" t="s">
        <v>91</v>
      </c>
      <c r="J13" s="15">
        <v>43672</v>
      </c>
      <c r="K13" s="29">
        <f t="shared" si="2"/>
        <v>21.400000000000002</v>
      </c>
      <c r="L13" s="28">
        <v>43969</v>
      </c>
      <c r="M13" s="28">
        <v>44324</v>
      </c>
      <c r="N13" s="29">
        <f t="shared" si="3"/>
        <v>11.666666666666666</v>
      </c>
      <c r="O13" s="23">
        <v>1596</v>
      </c>
      <c r="P13" s="50">
        <f t="shared" si="4"/>
        <v>1641.6000000000001</v>
      </c>
      <c r="Q13" s="74">
        <v>9</v>
      </c>
      <c r="R13" s="16" t="s">
        <v>147</v>
      </c>
      <c r="S13" s="16" t="s">
        <v>178</v>
      </c>
      <c r="T13" s="24" t="s">
        <v>177</v>
      </c>
      <c r="U13" s="10"/>
    </row>
    <row r="14" spans="1:21" s="24" customFormat="1" x14ac:dyDescent="0.3">
      <c r="B14" s="93">
        <v>65</v>
      </c>
      <c r="C14" s="93">
        <v>2</v>
      </c>
      <c r="D14" s="10">
        <v>15</v>
      </c>
      <c r="E14" s="24">
        <v>303</v>
      </c>
      <c r="F14" s="25" t="str">
        <f t="shared" si="0"/>
        <v>BRUN</v>
      </c>
      <c r="G14" s="25" t="str">
        <f t="shared" si="1"/>
        <v>Voksen 24-48 mnd</v>
      </c>
      <c r="H14" s="25">
        <v>11398</v>
      </c>
      <c r="I14" s="24" t="s">
        <v>56</v>
      </c>
      <c r="J14" s="26">
        <v>43307</v>
      </c>
      <c r="K14" s="31">
        <f t="shared" si="2"/>
        <v>34.06666666666667</v>
      </c>
      <c r="L14" s="28">
        <v>43974</v>
      </c>
      <c r="M14" s="36">
        <v>44344</v>
      </c>
      <c r="N14" s="31">
        <f t="shared" si="3"/>
        <v>12.166666666666666</v>
      </c>
      <c r="O14" s="32">
        <v>1919</v>
      </c>
      <c r="P14" s="51">
        <f t="shared" si="4"/>
        <v>1892.7123287671234</v>
      </c>
      <c r="Q14" s="74">
        <v>11</v>
      </c>
      <c r="R14" s="24" t="s">
        <v>123</v>
      </c>
      <c r="S14" s="105" t="s">
        <v>124</v>
      </c>
      <c r="T14" s="24" t="s">
        <v>125</v>
      </c>
    </row>
    <row r="15" spans="1:21" x14ac:dyDescent="0.3">
      <c r="A15" s="10" t="s">
        <v>190</v>
      </c>
      <c r="B15" s="112">
        <v>74.5</v>
      </c>
      <c r="C15" s="106">
        <v>1</v>
      </c>
      <c r="D15" s="13">
        <v>16</v>
      </c>
      <c r="E15" s="10">
        <v>303</v>
      </c>
      <c r="F15" s="8" t="str">
        <f t="shared" si="0"/>
        <v>BRUN</v>
      </c>
      <c r="G15" s="8" t="str">
        <f t="shared" si="1"/>
        <v>Voksen 24-48 mnd</v>
      </c>
      <c r="H15" s="8">
        <v>11414</v>
      </c>
      <c r="I15" s="17" t="s">
        <v>77</v>
      </c>
      <c r="J15" s="35">
        <v>43280</v>
      </c>
      <c r="K15" s="29">
        <f t="shared" si="2"/>
        <v>34.433333333333337</v>
      </c>
      <c r="L15" s="28">
        <v>43966</v>
      </c>
      <c r="M15" s="28">
        <v>44328</v>
      </c>
      <c r="N15" s="29">
        <f t="shared" si="3"/>
        <v>11.9</v>
      </c>
      <c r="O15" s="23">
        <v>1996</v>
      </c>
      <c r="P15" s="50">
        <f t="shared" si="4"/>
        <v>2012.7731092436975</v>
      </c>
      <c r="Q15" s="74">
        <v>12</v>
      </c>
      <c r="R15" s="10" t="s">
        <v>152</v>
      </c>
      <c r="S15" s="89" t="s">
        <v>156</v>
      </c>
      <c r="T15" s="24" t="s">
        <v>38</v>
      </c>
    </row>
    <row r="16" spans="1:21" s="24" customFormat="1" x14ac:dyDescent="0.3">
      <c r="B16" s="22">
        <v>76</v>
      </c>
      <c r="C16" s="22">
        <v>2</v>
      </c>
      <c r="D16" s="24">
        <v>18</v>
      </c>
      <c r="E16" s="24">
        <v>401</v>
      </c>
      <c r="F16" s="25" t="str">
        <f t="shared" si="0"/>
        <v>FAWN</v>
      </c>
      <c r="G16" s="25" t="str">
        <f t="shared" si="1"/>
        <v xml:space="preserve">Junior 6-12 mnd </v>
      </c>
      <c r="H16" s="25">
        <v>12087</v>
      </c>
      <c r="I16" s="87" t="s">
        <v>68</v>
      </c>
      <c r="J16" s="26">
        <v>44005</v>
      </c>
      <c r="K16" s="31">
        <f t="shared" si="2"/>
        <v>10.133333333333333</v>
      </c>
      <c r="L16" s="33"/>
      <c r="M16" s="33">
        <v>44313</v>
      </c>
      <c r="N16" s="31">
        <f t="shared" si="3"/>
        <v>10.133333333333333</v>
      </c>
      <c r="O16" s="32">
        <v>1277</v>
      </c>
      <c r="P16" s="51">
        <f t="shared" si="4"/>
        <v>1512.2368421052633</v>
      </c>
      <c r="Q16" s="75">
        <v>9</v>
      </c>
      <c r="R16" s="72" t="s">
        <v>143</v>
      </c>
      <c r="S16" s="72" t="s">
        <v>144</v>
      </c>
      <c r="T16" s="24" t="s">
        <v>145</v>
      </c>
    </row>
    <row r="17" spans="1:21" x14ac:dyDescent="0.3">
      <c r="A17" s="10" t="s">
        <v>191</v>
      </c>
      <c r="B17" s="107">
        <v>79.5</v>
      </c>
      <c r="C17" s="107">
        <v>1</v>
      </c>
      <c r="D17" s="10">
        <v>19</v>
      </c>
      <c r="E17" s="10">
        <v>401</v>
      </c>
      <c r="F17" s="8" t="str">
        <f t="shared" si="0"/>
        <v>FAWN</v>
      </c>
      <c r="G17" s="8" t="str">
        <f t="shared" si="1"/>
        <v xml:space="preserve">Junior 6-12 mnd </v>
      </c>
      <c r="H17" s="8">
        <v>12091</v>
      </c>
      <c r="I17" s="17" t="s">
        <v>72</v>
      </c>
      <c r="J17" s="15">
        <v>44037</v>
      </c>
      <c r="K17" s="29">
        <f t="shared" si="2"/>
        <v>9.0666666666666664</v>
      </c>
      <c r="L17" s="28"/>
      <c r="M17" s="28">
        <v>44313</v>
      </c>
      <c r="N17" s="29">
        <f t="shared" si="3"/>
        <v>9.0666666666666664</v>
      </c>
      <c r="O17" s="23">
        <v>1278</v>
      </c>
      <c r="P17" s="50">
        <f t="shared" si="4"/>
        <v>1691.4705882352941</v>
      </c>
      <c r="Q17" s="74">
        <v>11</v>
      </c>
      <c r="R17" s="16" t="s">
        <v>143</v>
      </c>
      <c r="S17" s="16" t="s">
        <v>148</v>
      </c>
      <c r="T17" s="24" t="s">
        <v>145</v>
      </c>
    </row>
    <row r="18" spans="1:21" x14ac:dyDescent="0.3">
      <c r="B18" s="20">
        <v>72.5</v>
      </c>
      <c r="C18" s="19">
        <v>3</v>
      </c>
      <c r="D18" s="13">
        <v>20</v>
      </c>
      <c r="E18" s="10">
        <v>401</v>
      </c>
      <c r="F18" s="8" t="str">
        <f t="shared" si="0"/>
        <v>FAWN</v>
      </c>
      <c r="G18" s="8" t="str">
        <f t="shared" si="1"/>
        <v xml:space="preserve">Junior 6-12 mnd </v>
      </c>
      <c r="H18" s="8">
        <v>11763</v>
      </c>
      <c r="I18" s="10" t="s">
        <v>75</v>
      </c>
      <c r="J18" s="15">
        <v>43999</v>
      </c>
      <c r="K18" s="29">
        <f t="shared" si="2"/>
        <v>10.833333333333334</v>
      </c>
      <c r="L18" s="28"/>
      <c r="M18" s="28">
        <v>44328</v>
      </c>
      <c r="N18" s="29">
        <f t="shared" si="3"/>
        <v>10.833333333333334</v>
      </c>
      <c r="O18" s="23">
        <v>925</v>
      </c>
      <c r="P18" s="50">
        <f t="shared" si="4"/>
        <v>1024.6153846153848</v>
      </c>
      <c r="Q18" s="74">
        <v>4</v>
      </c>
      <c r="R18" s="41" t="s">
        <v>152</v>
      </c>
      <c r="S18" s="41" t="s">
        <v>153</v>
      </c>
      <c r="T18" s="24" t="s">
        <v>38</v>
      </c>
    </row>
    <row r="19" spans="1:21" s="24" customFormat="1" x14ac:dyDescent="0.3">
      <c r="B19" s="20">
        <v>71</v>
      </c>
      <c r="C19" s="19">
        <v>4</v>
      </c>
      <c r="D19" s="13">
        <v>21</v>
      </c>
      <c r="E19" s="10">
        <v>401</v>
      </c>
      <c r="F19" s="8" t="str">
        <f t="shared" si="0"/>
        <v>FAWN</v>
      </c>
      <c r="G19" s="8" t="str">
        <f t="shared" si="1"/>
        <v xml:space="preserve">Junior 6-12 mnd </v>
      </c>
      <c r="H19" s="8">
        <v>11868</v>
      </c>
      <c r="I19" s="37" t="s">
        <v>95</v>
      </c>
      <c r="J19" s="35">
        <v>44055</v>
      </c>
      <c r="K19" s="29">
        <f t="shared" si="2"/>
        <v>8.8666666666666671</v>
      </c>
      <c r="L19" s="28"/>
      <c r="M19" s="36">
        <v>44324</v>
      </c>
      <c r="N19" s="29">
        <f t="shared" si="3"/>
        <v>8.8666666666666671</v>
      </c>
      <c r="O19" s="23">
        <v>779</v>
      </c>
      <c r="P19" s="50">
        <f t="shared" si="4"/>
        <v>1054.2857142857142</v>
      </c>
      <c r="Q19" s="74">
        <v>5</v>
      </c>
      <c r="R19" s="10" t="s">
        <v>141</v>
      </c>
      <c r="S19" s="10" t="s">
        <v>142</v>
      </c>
      <c r="T19" s="24" t="s">
        <v>177</v>
      </c>
      <c r="U19" s="10"/>
    </row>
    <row r="20" spans="1:21" x14ac:dyDescent="0.3">
      <c r="A20" s="10" t="s">
        <v>190</v>
      </c>
      <c r="B20" s="112">
        <v>80.5</v>
      </c>
      <c r="C20" s="112">
        <v>1</v>
      </c>
      <c r="D20" s="10">
        <v>22</v>
      </c>
      <c r="E20" s="24">
        <v>402</v>
      </c>
      <c r="F20" s="25" t="str">
        <f t="shared" si="0"/>
        <v>FAWN</v>
      </c>
      <c r="G20" s="25" t="str">
        <f t="shared" si="1"/>
        <v>Ungdyr 12-24 mnd</v>
      </c>
      <c r="H20" s="8">
        <v>11653</v>
      </c>
      <c r="I20" s="16" t="s">
        <v>66</v>
      </c>
      <c r="J20" s="35">
        <v>43689</v>
      </c>
      <c r="K20" s="29">
        <f t="shared" si="2"/>
        <v>20.833333333333336</v>
      </c>
      <c r="L20" s="28">
        <v>43953</v>
      </c>
      <c r="M20" s="36">
        <v>44323</v>
      </c>
      <c r="N20" s="29">
        <f t="shared" si="3"/>
        <v>12.166666666666666</v>
      </c>
      <c r="O20" s="23">
        <v>1392</v>
      </c>
      <c r="P20" s="50">
        <f t="shared" si="4"/>
        <v>1372.9315068493152</v>
      </c>
      <c r="Q20" s="74">
        <v>7</v>
      </c>
      <c r="R20" s="17" t="s">
        <v>139</v>
      </c>
      <c r="S20" s="17" t="s">
        <v>140</v>
      </c>
      <c r="T20" s="24" t="s">
        <v>32</v>
      </c>
    </row>
    <row r="21" spans="1:21" x14ac:dyDescent="0.3">
      <c r="B21" s="66">
        <v>73</v>
      </c>
      <c r="C21" s="66">
        <v>2</v>
      </c>
      <c r="D21" s="10">
        <v>11</v>
      </c>
      <c r="E21" s="10">
        <v>402</v>
      </c>
      <c r="F21" s="8" t="str">
        <f>IF(ISBLANK(E21),"",VLOOKUP(E21,Klasseliste,2,FALSE))</f>
        <v>FAWN</v>
      </c>
      <c r="G21" s="8" t="str">
        <f>IF(ISBLANK(E21),"",VLOOKUP(E21,Klasseliste,3,FALSE))</f>
        <v>Ungdyr 12-24 mnd</v>
      </c>
      <c r="H21" s="8">
        <v>11620</v>
      </c>
      <c r="I21" s="81" t="s">
        <v>86</v>
      </c>
      <c r="J21" s="15">
        <v>43634</v>
      </c>
      <c r="K21" s="29">
        <f>IF(ISBLANK(M21),"",YEARFRAC(J21,M21)*12)</f>
        <v>22.533333333333331</v>
      </c>
      <c r="L21" s="28">
        <v>43961</v>
      </c>
      <c r="M21" s="28">
        <v>44320</v>
      </c>
      <c r="N21" s="29">
        <f>IF(OR(ISBLANK(L21),ISBLANK(M21)),(IF(AND(ISBLANK(L21),NOT(ISBLANK(M21)),NOT(ISBLANK(J21))),YEARFRAC(J21,M21)*12,"")),YEARFRAC(L21,M21)*12)</f>
        <v>11.799999999999999</v>
      </c>
      <c r="O21" s="23">
        <v>763</v>
      </c>
      <c r="P21" s="50">
        <f>IF(AND(ISBLANK(O21),N21&gt;0),"",(O21/N21)*12)</f>
        <v>775.93220338983065</v>
      </c>
      <c r="Q21" s="76">
        <v>1</v>
      </c>
      <c r="R21" s="44" t="s">
        <v>134</v>
      </c>
      <c r="S21" s="38" t="s">
        <v>171</v>
      </c>
      <c r="T21" s="24" t="s">
        <v>36</v>
      </c>
      <c r="U21" s="10" t="s">
        <v>185</v>
      </c>
    </row>
    <row r="22" spans="1:21" x14ac:dyDescent="0.3">
      <c r="B22" s="20">
        <v>70.5</v>
      </c>
      <c r="C22" s="19">
        <v>3</v>
      </c>
      <c r="D22" s="13">
        <v>12</v>
      </c>
      <c r="E22" s="10">
        <v>402</v>
      </c>
      <c r="F22" s="8" t="str">
        <f>IF(ISBLANK(E22),"",VLOOKUP(E22,Klasseliste,2,FALSE))</f>
        <v>FAWN</v>
      </c>
      <c r="G22" s="8" t="str">
        <f>IF(ISBLANK(E22),"",VLOOKUP(E22,Klasseliste,3,FALSE))</f>
        <v>Ungdyr 12-24 mnd</v>
      </c>
      <c r="H22" s="8">
        <v>11621</v>
      </c>
      <c r="I22" s="81" t="s">
        <v>87</v>
      </c>
      <c r="J22" s="35">
        <v>43632</v>
      </c>
      <c r="K22" s="29">
        <f>IF(ISBLANK(M22),"",YEARFRAC(J22,M22)*12)</f>
        <v>22.6</v>
      </c>
      <c r="L22" s="28">
        <v>43961</v>
      </c>
      <c r="M22" s="36">
        <v>44320</v>
      </c>
      <c r="N22" s="29">
        <f>IF(OR(ISBLANK(L22),ISBLANK(M22)),(IF(AND(ISBLANK(L22),NOT(ISBLANK(M22)),NOT(ISBLANK(J22))),YEARFRAC(J22,M22)*12,"")),YEARFRAC(L22,M22)*12)</f>
        <v>11.799999999999999</v>
      </c>
      <c r="O22" s="23">
        <v>783</v>
      </c>
      <c r="P22" s="50">
        <f>IF(AND(ISBLANK(O22),N22&gt;0),"",(O22/N22)*12)</f>
        <v>796.27118644067809</v>
      </c>
      <c r="Q22" s="76">
        <v>1</v>
      </c>
      <c r="R22" s="104" t="s">
        <v>172</v>
      </c>
      <c r="S22" s="49" t="s">
        <v>173</v>
      </c>
      <c r="T22" s="24" t="s">
        <v>36</v>
      </c>
      <c r="U22" s="10" t="s">
        <v>185</v>
      </c>
    </row>
    <row r="23" spans="1:21" x14ac:dyDescent="0.3">
      <c r="B23" s="20">
        <v>77.5</v>
      </c>
      <c r="C23" s="20">
        <v>1</v>
      </c>
      <c r="D23" s="10">
        <v>26</v>
      </c>
      <c r="E23" s="10">
        <v>403</v>
      </c>
      <c r="F23" s="8" t="str">
        <f t="shared" si="0"/>
        <v>FAWN</v>
      </c>
      <c r="G23" s="8" t="str">
        <f t="shared" si="1"/>
        <v>Voksen 24-48 mnd</v>
      </c>
      <c r="H23" s="8">
        <v>11461</v>
      </c>
      <c r="I23" s="10" t="s">
        <v>90</v>
      </c>
      <c r="J23" s="35">
        <v>43323</v>
      </c>
      <c r="K23" s="29">
        <f t="shared" si="2"/>
        <v>32.9</v>
      </c>
      <c r="L23" s="28">
        <v>43969</v>
      </c>
      <c r="M23" s="36">
        <v>44324</v>
      </c>
      <c r="N23" s="29">
        <f t="shared" si="3"/>
        <v>11.666666666666666</v>
      </c>
      <c r="O23" s="23">
        <v>1743</v>
      </c>
      <c r="P23" s="50">
        <f t="shared" si="4"/>
        <v>1792.8000000000002</v>
      </c>
      <c r="Q23" s="75">
        <v>10</v>
      </c>
      <c r="R23" s="71" t="s">
        <v>176</v>
      </c>
      <c r="S23" s="71" t="s">
        <v>142</v>
      </c>
      <c r="T23" s="24" t="s">
        <v>177</v>
      </c>
    </row>
    <row r="24" spans="1:21" s="24" customFormat="1" x14ac:dyDescent="0.3">
      <c r="A24" s="10"/>
      <c r="B24" s="92">
        <v>66.5</v>
      </c>
      <c r="C24" s="92">
        <v>2</v>
      </c>
      <c r="D24" s="10">
        <v>27</v>
      </c>
      <c r="E24" s="10">
        <v>501</v>
      </c>
      <c r="F24" s="8" t="str">
        <f t="shared" si="0"/>
        <v>LYS</v>
      </c>
      <c r="G24" s="8" t="str">
        <f t="shared" si="1"/>
        <v xml:space="preserve">Junior 6-12 mnd </v>
      </c>
      <c r="H24" s="8">
        <v>11853</v>
      </c>
      <c r="I24" s="71" t="s">
        <v>52</v>
      </c>
      <c r="J24" s="15">
        <v>43986</v>
      </c>
      <c r="K24" s="29">
        <f t="shared" si="2"/>
        <v>11.3</v>
      </c>
      <c r="L24" s="28"/>
      <c r="M24" s="36">
        <v>44329</v>
      </c>
      <c r="N24" s="29">
        <f t="shared" si="3"/>
        <v>11.3</v>
      </c>
      <c r="O24" s="23">
        <v>1844</v>
      </c>
      <c r="P24" s="50">
        <f t="shared" si="4"/>
        <v>1958.230088495575</v>
      </c>
      <c r="Q24" s="75">
        <v>12</v>
      </c>
      <c r="R24" s="83" t="s">
        <v>111</v>
      </c>
      <c r="S24" s="72" t="s">
        <v>114</v>
      </c>
      <c r="T24" s="24" t="s">
        <v>106</v>
      </c>
      <c r="U24" s="10"/>
    </row>
    <row r="25" spans="1:21" s="53" customFormat="1" x14ac:dyDescent="0.3">
      <c r="A25" s="24"/>
      <c r="B25" s="20">
        <v>71.5</v>
      </c>
      <c r="C25" s="19">
        <v>1</v>
      </c>
      <c r="D25" s="13">
        <v>28</v>
      </c>
      <c r="E25" s="10">
        <v>501</v>
      </c>
      <c r="F25" s="8" t="str">
        <f t="shared" si="0"/>
        <v>LYS</v>
      </c>
      <c r="G25" s="8" t="str">
        <f t="shared" si="1"/>
        <v xml:space="preserve">Junior 6-12 mnd </v>
      </c>
      <c r="H25" s="8">
        <v>11865</v>
      </c>
      <c r="I25" s="71" t="s">
        <v>94</v>
      </c>
      <c r="J25" s="15">
        <v>44043</v>
      </c>
      <c r="K25" s="29">
        <f t="shared" si="2"/>
        <v>9.2666666666666675</v>
      </c>
      <c r="L25" s="28"/>
      <c r="M25" s="28">
        <v>44324</v>
      </c>
      <c r="N25" s="29">
        <f t="shared" si="3"/>
        <v>9.2666666666666675</v>
      </c>
      <c r="O25" s="23">
        <v>812</v>
      </c>
      <c r="P25" s="50">
        <f t="shared" si="4"/>
        <v>1051.5107913669065</v>
      </c>
      <c r="Q25" s="75">
        <v>5</v>
      </c>
      <c r="R25" s="72" t="s">
        <v>141</v>
      </c>
      <c r="S25" s="72" t="s">
        <v>181</v>
      </c>
      <c r="T25" s="24" t="s">
        <v>177</v>
      </c>
      <c r="U25" s="10"/>
    </row>
    <row r="26" spans="1:21" x14ac:dyDescent="0.3">
      <c r="B26" s="92">
        <v>54</v>
      </c>
      <c r="C26" s="91">
        <v>4</v>
      </c>
      <c r="D26" s="13">
        <v>17</v>
      </c>
      <c r="E26" s="10">
        <v>501</v>
      </c>
      <c r="F26" s="8" t="str">
        <f>IF(ISBLANK(E26),"",VLOOKUP(E26,Klasseliste,2,FALSE))</f>
        <v>LYS</v>
      </c>
      <c r="G26" s="8" t="s">
        <v>0</v>
      </c>
      <c r="H26" s="8">
        <v>11755</v>
      </c>
      <c r="I26" s="17" t="s">
        <v>63</v>
      </c>
      <c r="J26" s="35">
        <v>43980</v>
      </c>
      <c r="K26" s="29">
        <f>IF(ISBLANK(M26),"",YEARFRAC(J26,M26)*12)</f>
        <v>12.066666666666666</v>
      </c>
      <c r="L26" s="28"/>
      <c r="M26" s="28">
        <v>44348</v>
      </c>
      <c r="N26" s="29">
        <f>IF(OR(ISBLANK(L26),ISBLANK(M26)),(IF(AND(ISBLANK(L26),NOT(ISBLANK(M26)),NOT(ISBLANK(J26))),YEARFRAC(J26,M26)*12,"")),YEARFRAC(L26,M26)*12)</f>
        <v>12.066666666666666</v>
      </c>
      <c r="O26" s="23">
        <v>931</v>
      </c>
      <c r="P26" s="50">
        <f>IF(AND(ISBLANK(O26),N26&gt;0),"",(O26/N26)*12)</f>
        <v>925.8563535911602</v>
      </c>
      <c r="Q26" s="74">
        <v>2</v>
      </c>
      <c r="R26" s="10" t="s">
        <v>134</v>
      </c>
      <c r="S26" s="10" t="s">
        <v>135</v>
      </c>
      <c r="T26" s="24" t="s">
        <v>40</v>
      </c>
      <c r="U26" s="10" t="s">
        <v>189</v>
      </c>
    </row>
    <row r="27" spans="1:21" s="24" customFormat="1" x14ac:dyDescent="0.3">
      <c r="B27" s="93">
        <v>63</v>
      </c>
      <c r="C27" s="94">
        <v>3</v>
      </c>
      <c r="D27" s="13">
        <v>38</v>
      </c>
      <c r="E27" s="10">
        <v>501</v>
      </c>
      <c r="F27" s="8" t="str">
        <f>IF(ISBLANK(E27),"",VLOOKUP(E27,Klasseliste,2,FALSE))</f>
        <v>LYS</v>
      </c>
      <c r="G27" s="8" t="str">
        <f>IF(ISBLANK(E27),"",VLOOKUP(E27,Klasseliste,3,FALSE))</f>
        <v xml:space="preserve">Junior 6-12 mnd </v>
      </c>
      <c r="H27" s="8">
        <v>12083</v>
      </c>
      <c r="I27" s="10" t="s">
        <v>54</v>
      </c>
      <c r="J27" s="15">
        <v>44014</v>
      </c>
      <c r="K27" s="29">
        <f>IF(ISBLANK(M27),"",YEARFRAC(J27,M27)*12)</f>
        <v>10.933333333333334</v>
      </c>
      <c r="L27" s="28"/>
      <c r="M27" s="28">
        <v>44346</v>
      </c>
      <c r="N27" s="29">
        <f>IF(OR(ISBLANK(L27),ISBLANK(M27)),(IF(AND(ISBLANK(L27),NOT(ISBLANK(M27)),NOT(ISBLANK(J27))),YEARFRAC(J27,M27)*12,"")),YEARFRAC(L27,M27)*12)</f>
        <v>10.933333333333334</v>
      </c>
      <c r="O27" s="23">
        <v>884</v>
      </c>
      <c r="P27" s="50">
        <f>IF(AND(ISBLANK(O27),N27&gt;0),"",(O27/N27)*12)</f>
        <v>970.2439024390244</v>
      </c>
      <c r="Q27" s="74">
        <v>4</v>
      </c>
      <c r="R27" s="10"/>
      <c r="S27" s="16"/>
      <c r="T27" s="24" t="s">
        <v>121</v>
      </c>
      <c r="U27" s="10" t="s">
        <v>189</v>
      </c>
    </row>
    <row r="28" spans="1:21" x14ac:dyDescent="0.3">
      <c r="A28" t="s">
        <v>191</v>
      </c>
      <c r="B28" s="107">
        <v>78</v>
      </c>
      <c r="C28" s="113">
        <v>2</v>
      </c>
      <c r="D28" s="13">
        <v>29</v>
      </c>
      <c r="E28" s="10">
        <v>502</v>
      </c>
      <c r="F28" s="8" t="str">
        <f t="shared" si="0"/>
        <v>LYS</v>
      </c>
      <c r="G28" s="8" t="str">
        <f t="shared" si="1"/>
        <v>Ungdyr 12-24 mnd</v>
      </c>
      <c r="H28" s="8">
        <v>11642</v>
      </c>
      <c r="I28" s="72" t="s">
        <v>102</v>
      </c>
      <c r="J28" s="35">
        <v>43700</v>
      </c>
      <c r="K28" s="29">
        <f t="shared" si="2"/>
        <v>22.099999999999998</v>
      </c>
      <c r="L28" s="28">
        <v>43998</v>
      </c>
      <c r="M28" s="28">
        <v>44373</v>
      </c>
      <c r="N28" s="29">
        <f t="shared" si="3"/>
        <v>12.333333333333332</v>
      </c>
      <c r="O28" s="23">
        <v>2038</v>
      </c>
      <c r="P28" s="50">
        <f t="shared" si="4"/>
        <v>1982.9189189189192</v>
      </c>
      <c r="Q28" s="75">
        <v>12</v>
      </c>
      <c r="R28" s="72" t="s">
        <v>100</v>
      </c>
      <c r="S28" s="72" t="s">
        <v>101</v>
      </c>
      <c r="T28" s="24" t="s">
        <v>25</v>
      </c>
    </row>
    <row r="29" spans="1:21" x14ac:dyDescent="0.3">
      <c r="A29" s="10" t="s">
        <v>190</v>
      </c>
      <c r="B29" s="112">
        <v>82.5</v>
      </c>
      <c r="C29" s="112">
        <v>1</v>
      </c>
      <c r="D29" s="10">
        <v>30</v>
      </c>
      <c r="E29" s="10">
        <v>502</v>
      </c>
      <c r="F29" s="8" t="str">
        <f t="shared" si="0"/>
        <v>LYS</v>
      </c>
      <c r="G29" s="8" t="str">
        <f t="shared" si="1"/>
        <v>Ungdyr 12-24 mnd</v>
      </c>
      <c r="H29" s="8">
        <v>11637</v>
      </c>
      <c r="I29" s="17" t="s">
        <v>105</v>
      </c>
      <c r="J29" s="15">
        <v>43654</v>
      </c>
      <c r="K29" s="29">
        <f t="shared" si="2"/>
        <v>23.733333333333334</v>
      </c>
      <c r="L29" s="28">
        <v>43998</v>
      </c>
      <c r="M29" s="28">
        <v>44377</v>
      </c>
      <c r="N29" s="29">
        <f t="shared" si="3"/>
        <v>12.466666666666669</v>
      </c>
      <c r="O29" s="23">
        <v>1797</v>
      </c>
      <c r="P29" s="50">
        <f t="shared" si="4"/>
        <v>1729.7326203208554</v>
      </c>
      <c r="Q29" s="74">
        <v>10</v>
      </c>
      <c r="R29" s="16" t="s">
        <v>100</v>
      </c>
      <c r="S29" s="16" t="s">
        <v>109</v>
      </c>
      <c r="T29" s="24" t="s">
        <v>25</v>
      </c>
    </row>
    <row r="30" spans="1:21" x14ac:dyDescent="0.3">
      <c r="B30" s="93">
        <v>59.5</v>
      </c>
      <c r="C30" s="93">
        <v>5</v>
      </c>
      <c r="D30" s="10">
        <v>31</v>
      </c>
      <c r="E30" s="10">
        <v>502</v>
      </c>
      <c r="F30" s="8" t="str">
        <f t="shared" si="0"/>
        <v>LYS</v>
      </c>
      <c r="G30" s="8" t="str">
        <f t="shared" si="1"/>
        <v>Ungdyr 12-24 mnd</v>
      </c>
      <c r="H30" s="8">
        <v>11682</v>
      </c>
      <c r="I30" s="10" t="s">
        <v>53</v>
      </c>
      <c r="J30" s="15">
        <v>43663</v>
      </c>
      <c r="K30" s="29">
        <f t="shared" si="2"/>
        <v>22.433333333333334</v>
      </c>
      <c r="L30" s="28">
        <v>43969</v>
      </c>
      <c r="M30" s="28">
        <v>44346</v>
      </c>
      <c r="N30" s="29">
        <f t="shared" si="3"/>
        <v>12.400000000000002</v>
      </c>
      <c r="O30" s="23">
        <v>1108</v>
      </c>
      <c r="P30" s="50">
        <f t="shared" si="4"/>
        <v>1072.2580645161288</v>
      </c>
      <c r="Q30" s="74">
        <v>4</v>
      </c>
      <c r="R30" s="10" t="s">
        <v>119</v>
      </c>
      <c r="S30" s="10" t="s">
        <v>120</v>
      </c>
      <c r="T30" s="24" t="s">
        <v>121</v>
      </c>
    </row>
    <row r="31" spans="1:21" x14ac:dyDescent="0.3">
      <c r="B31" s="20">
        <v>69.5</v>
      </c>
      <c r="C31" s="20">
        <v>4</v>
      </c>
      <c r="D31" s="10">
        <v>23</v>
      </c>
      <c r="E31" s="10">
        <v>502</v>
      </c>
      <c r="F31" s="8" t="str">
        <f>IF(ISBLANK(E31),"",VLOOKUP(E31,Klasseliste,2,FALSE))</f>
        <v>LYS</v>
      </c>
      <c r="G31" s="8" t="str">
        <f>IF(ISBLANK(E31),"",VLOOKUP(E31,Klasseliste,3,FALSE))</f>
        <v>Ungdyr 12-24 mnd</v>
      </c>
      <c r="H31" s="8">
        <v>11698</v>
      </c>
      <c r="I31" s="10" t="s">
        <v>83</v>
      </c>
      <c r="J31" s="15">
        <v>43633</v>
      </c>
      <c r="K31" s="29">
        <f>IF(ISBLANK(M31),"",YEARFRAC(J31,M31)*12)</f>
        <v>23.266666666666666</v>
      </c>
      <c r="L31" s="28">
        <v>43967</v>
      </c>
      <c r="M31" s="28">
        <v>44341</v>
      </c>
      <c r="N31" s="29">
        <f>IF(OR(ISBLANK(L31),ISBLANK(M31)),(IF(AND(ISBLANK(L31),NOT(ISBLANK(M31)),NOT(ISBLANK(J31))),YEARFRAC(J31,M31)*12,"")),YEARFRAC(L31,M31)*12)</f>
        <v>12.299999999999999</v>
      </c>
      <c r="O31" s="23">
        <v>970</v>
      </c>
      <c r="P31" s="50">
        <f>IF(AND(ISBLANK(O31),N31&gt;0),"",(O31/N31)*12)</f>
        <v>946.34146341463429</v>
      </c>
      <c r="Q31" s="74">
        <v>2</v>
      </c>
      <c r="R31" s="10" t="s">
        <v>167</v>
      </c>
      <c r="S31" s="10" t="s">
        <v>168</v>
      </c>
      <c r="T31" s="24" t="s">
        <v>166</v>
      </c>
    </row>
    <row r="32" spans="1:21" x14ac:dyDescent="0.3">
      <c r="B32" s="92">
        <v>77</v>
      </c>
      <c r="C32" s="91">
        <v>3</v>
      </c>
      <c r="D32" s="13">
        <v>49</v>
      </c>
      <c r="E32" s="10">
        <v>502</v>
      </c>
      <c r="F32" s="8" t="str">
        <f>IF(ISBLANK(E32),"",VLOOKUP(E32,Klasseliste,2,FALSE))</f>
        <v>LYS</v>
      </c>
      <c r="G32" s="39" t="str">
        <f>IF(ISBLANK(E32),"",VLOOKUP(E32,Klasseliste,3,FALSE))</f>
        <v>Ungdyr 12-24 mnd</v>
      </c>
      <c r="H32" s="8">
        <v>11825</v>
      </c>
      <c r="I32" s="82" t="s">
        <v>57</v>
      </c>
      <c r="J32" s="101">
        <v>43964</v>
      </c>
      <c r="K32" s="40">
        <f>IF(ISBLANK(M32),"",YEARFRAC(J32,M32)*12)</f>
        <v>12.733333333333334</v>
      </c>
      <c r="L32" s="28"/>
      <c r="M32" s="48">
        <v>44352</v>
      </c>
      <c r="N32" s="29">
        <f>IF(OR(ISBLANK(L32),ISBLANK(M32)),(IF(AND(ISBLANK(L32),NOT(ISBLANK(M32)),NOT(ISBLANK(J32))),YEARFRAC(J32,M32)*12,"")),YEARFRAC(L32,M32)*12)</f>
        <v>12.733333333333334</v>
      </c>
      <c r="O32" s="23">
        <v>1504</v>
      </c>
      <c r="P32" s="50">
        <f>IF(AND(ISBLANK(O32),N32&gt;0),"",(O32/N32)*12)</f>
        <v>1417.3821989528794</v>
      </c>
      <c r="Q32" s="75">
        <v>7</v>
      </c>
      <c r="R32" s="71" t="s">
        <v>123</v>
      </c>
      <c r="S32" s="71" t="s">
        <v>126</v>
      </c>
      <c r="T32" s="24" t="s">
        <v>125</v>
      </c>
    </row>
    <row r="33" spans="1:21" x14ac:dyDescent="0.3">
      <c r="B33" s="92">
        <v>77.5</v>
      </c>
      <c r="C33" s="92">
        <v>1</v>
      </c>
      <c r="D33" s="10">
        <v>32</v>
      </c>
      <c r="E33" s="10">
        <v>503</v>
      </c>
      <c r="F33" s="8" t="str">
        <f t="shared" si="0"/>
        <v>LYS</v>
      </c>
      <c r="G33" s="8" t="str">
        <f t="shared" si="1"/>
        <v>Voksen 24-48 mnd</v>
      </c>
      <c r="H33" s="8">
        <v>11917</v>
      </c>
      <c r="I33" s="98" t="s">
        <v>43</v>
      </c>
      <c r="J33" s="35">
        <v>43018</v>
      </c>
      <c r="K33" s="29">
        <f t="shared" si="2"/>
        <v>42.866666666666667</v>
      </c>
      <c r="L33" s="28">
        <v>43983</v>
      </c>
      <c r="M33" s="36">
        <v>44322</v>
      </c>
      <c r="N33" s="29">
        <f t="shared" si="3"/>
        <v>11.166666666666668</v>
      </c>
      <c r="O33" s="23">
        <v>1545</v>
      </c>
      <c r="P33" s="50">
        <f t="shared" si="4"/>
        <v>1660.2985074626863</v>
      </c>
      <c r="Q33" s="74">
        <v>9</v>
      </c>
      <c r="R33" s="16" t="s">
        <v>182</v>
      </c>
      <c r="S33" s="16" t="s">
        <v>183</v>
      </c>
      <c r="T33" s="10" t="s">
        <v>39</v>
      </c>
    </row>
    <row r="34" spans="1:21" s="24" customFormat="1" x14ac:dyDescent="0.3">
      <c r="A34" s="10"/>
      <c r="B34" s="92">
        <v>67.5</v>
      </c>
      <c r="C34" s="91">
        <v>4</v>
      </c>
      <c r="D34" s="13">
        <v>34</v>
      </c>
      <c r="E34" s="10">
        <v>503</v>
      </c>
      <c r="F34" s="8" t="str">
        <f t="shared" ref="F34:F65" si="5">IF(ISBLANK(E34),"",VLOOKUP(E34,Klasseliste,2,FALSE))</f>
        <v>LYS</v>
      </c>
      <c r="G34" s="8" t="str">
        <f t="shared" ref="G34:G65" si="6">IF(ISBLANK(E34),"",VLOOKUP(E34,Klasseliste,3,FALSE))</f>
        <v>Voksen 24-48 mnd</v>
      </c>
      <c r="H34" s="8">
        <v>11411</v>
      </c>
      <c r="I34" s="10" t="s">
        <v>64</v>
      </c>
      <c r="J34" s="15">
        <v>43338</v>
      </c>
      <c r="K34" s="29">
        <f t="shared" ref="K34:K65" si="7">IF(ISBLANK(M34),"",YEARFRAC(J34,M34)*12)</f>
        <v>32.366666666666667</v>
      </c>
      <c r="L34" s="28">
        <v>43966</v>
      </c>
      <c r="M34" s="28">
        <v>44323</v>
      </c>
      <c r="N34" s="29">
        <f t="shared" ref="N34:N65" si="8">IF(OR(ISBLANK(L34),ISBLANK(M34)),(IF(AND(ISBLANK(L34),NOT(ISBLANK(M34)),NOT(ISBLANK(J34))),YEARFRAC(J34,M34)*12,"")),YEARFRAC(L34,M34)*12)</f>
        <v>11.733333333333333</v>
      </c>
      <c r="O34" s="23">
        <v>1723</v>
      </c>
      <c r="P34" s="50">
        <f t="shared" ref="P34:P65" si="9">IF(AND(ISBLANK(O34),N34&gt;0),"",(O34/N34)*12)</f>
        <v>1762.159090909091</v>
      </c>
      <c r="Q34" s="74">
        <v>10</v>
      </c>
      <c r="R34" s="41" t="s">
        <v>130</v>
      </c>
      <c r="S34" s="41" t="s">
        <v>136</v>
      </c>
      <c r="T34" s="24" t="s">
        <v>40</v>
      </c>
      <c r="U34" s="10"/>
    </row>
    <row r="35" spans="1:21" x14ac:dyDescent="0.3">
      <c r="B35" s="20">
        <v>63.5</v>
      </c>
      <c r="C35" s="20">
        <v>5</v>
      </c>
      <c r="D35" s="10">
        <v>35</v>
      </c>
      <c r="E35" s="10">
        <v>503</v>
      </c>
      <c r="F35" s="8" t="str">
        <f t="shared" si="5"/>
        <v>LYS</v>
      </c>
      <c r="G35" s="8" t="str">
        <f t="shared" si="6"/>
        <v>Voksen 24-48 mnd</v>
      </c>
      <c r="H35" s="8">
        <v>11505</v>
      </c>
      <c r="I35" s="41" t="s">
        <v>160</v>
      </c>
      <c r="J35" s="15">
        <v>43277</v>
      </c>
      <c r="K35" s="29">
        <f t="shared" si="7"/>
        <v>36.333333333333329</v>
      </c>
      <c r="L35" s="28">
        <v>44008</v>
      </c>
      <c r="M35" s="28">
        <v>44383</v>
      </c>
      <c r="N35" s="29">
        <f t="shared" si="8"/>
        <v>12.333333333333332</v>
      </c>
      <c r="O35" s="23">
        <v>2956</v>
      </c>
      <c r="P35" s="50">
        <f t="shared" si="9"/>
        <v>2876.1081081081084</v>
      </c>
      <c r="Q35" s="74">
        <v>15</v>
      </c>
      <c r="R35" s="41" t="s">
        <v>137</v>
      </c>
      <c r="S35" s="41" t="s">
        <v>161</v>
      </c>
      <c r="T35" s="24" t="s">
        <v>37</v>
      </c>
    </row>
    <row r="36" spans="1:21" x14ac:dyDescent="0.3">
      <c r="A36" s="24"/>
      <c r="B36" s="20">
        <v>72</v>
      </c>
      <c r="C36" s="20">
        <v>3</v>
      </c>
      <c r="D36" s="10">
        <v>36</v>
      </c>
      <c r="E36" s="10">
        <v>503</v>
      </c>
      <c r="F36" s="8" t="str">
        <f t="shared" si="5"/>
        <v>LYS</v>
      </c>
      <c r="G36" s="8" t="str">
        <f t="shared" si="6"/>
        <v>Voksen 24-48 mnd</v>
      </c>
      <c r="H36" s="8">
        <v>11716</v>
      </c>
      <c r="I36" s="71" t="s">
        <v>81</v>
      </c>
      <c r="J36" s="15">
        <v>43613</v>
      </c>
      <c r="K36" s="29">
        <f t="shared" si="7"/>
        <v>24.933333333333337</v>
      </c>
      <c r="L36" s="28">
        <v>43981</v>
      </c>
      <c r="M36" s="28">
        <v>44373</v>
      </c>
      <c r="N36" s="29">
        <f t="shared" si="8"/>
        <v>12.866666666666667</v>
      </c>
      <c r="O36" s="23">
        <v>1446</v>
      </c>
      <c r="P36" s="50">
        <f t="shared" si="9"/>
        <v>1348.6010362694301</v>
      </c>
      <c r="Q36" s="75">
        <v>5</v>
      </c>
      <c r="R36" s="80" t="s">
        <v>123</v>
      </c>
      <c r="S36" s="71" t="s">
        <v>162</v>
      </c>
      <c r="T36" s="64" t="s">
        <v>163</v>
      </c>
    </row>
    <row r="37" spans="1:21" x14ac:dyDescent="0.3">
      <c r="B37" s="92">
        <v>72</v>
      </c>
      <c r="C37" s="91">
        <v>2</v>
      </c>
      <c r="D37" s="13">
        <v>25</v>
      </c>
      <c r="E37" s="10">
        <v>503</v>
      </c>
      <c r="F37" s="8" t="str">
        <f>IF(ISBLANK(E37),"",VLOOKUP(E37,Klasseliste,2,FALSE))</f>
        <v>LYS</v>
      </c>
      <c r="G37" s="8" t="str">
        <f>IF(ISBLANK(E37),"",VLOOKUP(E37,Klasseliste,3,FALSE))</f>
        <v>Voksen 24-48 mnd</v>
      </c>
      <c r="H37" s="8">
        <v>11632</v>
      </c>
      <c r="I37" s="17" t="s">
        <v>104</v>
      </c>
      <c r="J37" s="35">
        <v>43637</v>
      </c>
      <c r="K37" s="29">
        <f>IF(ISBLANK(M37),"",YEARFRAC(J37,M37)*12)</f>
        <v>24.299999999999997</v>
      </c>
      <c r="L37" s="28">
        <v>43998</v>
      </c>
      <c r="M37" s="36">
        <v>44377</v>
      </c>
      <c r="N37" s="29">
        <f>IF(OR(ISBLANK(L37),ISBLANK(M37)),(IF(AND(ISBLANK(L37),NOT(ISBLANK(M37)),NOT(ISBLANK(J37))),YEARFRAC(J37,M37)*12,"")),YEARFRAC(L37,M37)*12)</f>
        <v>12.466666666666669</v>
      </c>
      <c r="O37" s="23">
        <v>1622</v>
      </c>
      <c r="P37" s="50">
        <f>IF(AND(ISBLANK(O37),N37&gt;0),"",(O37/N37)*12)</f>
        <v>1561.2834224598928</v>
      </c>
      <c r="Q37" s="74">
        <v>8</v>
      </c>
      <c r="R37" s="17" t="s">
        <v>100</v>
      </c>
      <c r="S37" s="10" t="s">
        <v>110</v>
      </c>
      <c r="T37" s="24" t="s">
        <v>25</v>
      </c>
    </row>
    <row r="38" spans="1:21" x14ac:dyDescent="0.3">
      <c r="B38" s="92">
        <v>72.5</v>
      </c>
      <c r="C38" s="92">
        <v>4</v>
      </c>
      <c r="D38" s="10">
        <v>37</v>
      </c>
      <c r="E38" s="10">
        <v>601</v>
      </c>
      <c r="F38" s="8" t="str">
        <f t="shared" si="5"/>
        <v>HVIT</v>
      </c>
      <c r="G38" s="8" t="str">
        <f t="shared" si="6"/>
        <v xml:space="preserve">Junior 6-12 mnd </v>
      </c>
      <c r="H38" s="8">
        <v>11855</v>
      </c>
      <c r="I38" s="72" t="s">
        <v>50</v>
      </c>
      <c r="J38" s="15">
        <v>44016</v>
      </c>
      <c r="K38" s="29">
        <f t="shared" si="7"/>
        <v>10.299999999999999</v>
      </c>
      <c r="L38" s="23"/>
      <c r="M38" s="28">
        <v>44329</v>
      </c>
      <c r="N38" s="29">
        <f t="shared" si="8"/>
        <v>10.299999999999999</v>
      </c>
      <c r="O38" s="23">
        <v>1393</v>
      </c>
      <c r="P38" s="50">
        <f t="shared" si="9"/>
        <v>1622.9126213592235</v>
      </c>
      <c r="Q38" s="76">
        <v>10</v>
      </c>
      <c r="R38" s="68" t="s">
        <v>111</v>
      </c>
      <c r="S38" s="72" t="s">
        <v>116</v>
      </c>
      <c r="T38" s="24" t="s">
        <v>107</v>
      </c>
    </row>
    <row r="39" spans="1:21" s="24" customFormat="1" x14ac:dyDescent="0.3">
      <c r="B39" s="92">
        <v>63</v>
      </c>
      <c r="C39" s="91"/>
      <c r="D39" s="13">
        <v>39</v>
      </c>
      <c r="E39" s="10">
        <v>601</v>
      </c>
      <c r="F39" s="8" t="str">
        <f t="shared" si="5"/>
        <v>HVIT</v>
      </c>
      <c r="G39" s="8" t="str">
        <f t="shared" si="6"/>
        <v xml:space="preserve">Junior 6-12 mnd </v>
      </c>
      <c r="H39" s="8">
        <v>11827</v>
      </c>
      <c r="I39" s="41" t="s">
        <v>58</v>
      </c>
      <c r="J39" s="15">
        <v>43969</v>
      </c>
      <c r="K39" s="29">
        <f t="shared" si="7"/>
        <v>12</v>
      </c>
      <c r="L39" s="28"/>
      <c r="M39" s="28">
        <v>44334</v>
      </c>
      <c r="N39" s="29">
        <f t="shared" si="8"/>
        <v>12</v>
      </c>
      <c r="O39" s="23">
        <v>911</v>
      </c>
      <c r="P39" s="50">
        <f t="shared" si="9"/>
        <v>911</v>
      </c>
      <c r="Q39" s="74">
        <v>3</v>
      </c>
      <c r="R39" s="41" t="s">
        <v>123</v>
      </c>
      <c r="S39" s="84" t="s">
        <v>127</v>
      </c>
      <c r="T39" s="24" t="s">
        <v>125</v>
      </c>
      <c r="U39" s="10"/>
    </row>
    <row r="40" spans="1:21" x14ac:dyDescent="0.3">
      <c r="A40" s="24"/>
      <c r="B40" s="22">
        <v>75.5</v>
      </c>
      <c r="C40" s="22">
        <v>3</v>
      </c>
      <c r="D40" s="10">
        <v>40</v>
      </c>
      <c r="E40" s="27">
        <v>601</v>
      </c>
      <c r="F40" s="25" t="str">
        <f t="shared" si="5"/>
        <v>HVIT</v>
      </c>
      <c r="G40" s="25" t="str">
        <f t="shared" si="6"/>
        <v xml:space="preserve">Junior 6-12 mnd </v>
      </c>
      <c r="H40" s="8">
        <v>12089</v>
      </c>
      <c r="I40" s="72" t="s">
        <v>69</v>
      </c>
      <c r="J40" s="35">
        <v>43994</v>
      </c>
      <c r="K40" s="31">
        <f t="shared" si="7"/>
        <v>10.5</v>
      </c>
      <c r="L40" s="28"/>
      <c r="M40" s="28">
        <v>44313</v>
      </c>
      <c r="N40" s="31">
        <f t="shared" si="8"/>
        <v>10.5</v>
      </c>
      <c r="O40" s="32">
        <v>1779</v>
      </c>
      <c r="P40" s="51">
        <f t="shared" si="9"/>
        <v>2033.1428571428569</v>
      </c>
      <c r="Q40" s="75">
        <v>13</v>
      </c>
      <c r="R40" s="84" t="s">
        <v>143</v>
      </c>
      <c r="S40" s="84" t="s">
        <v>184</v>
      </c>
      <c r="T40" s="24" t="s">
        <v>145</v>
      </c>
      <c r="U40" s="17"/>
    </row>
    <row r="41" spans="1:21" x14ac:dyDescent="0.3">
      <c r="B41" s="20">
        <v>80</v>
      </c>
      <c r="C41" s="20">
        <v>2</v>
      </c>
      <c r="D41" s="10">
        <v>41</v>
      </c>
      <c r="E41" s="10">
        <v>601</v>
      </c>
      <c r="F41" s="8" t="str">
        <f t="shared" si="5"/>
        <v>HVIT</v>
      </c>
      <c r="G41" s="8" t="str">
        <f t="shared" si="6"/>
        <v xml:space="preserve">Junior 6-12 mnd </v>
      </c>
      <c r="H41" s="8">
        <v>12092</v>
      </c>
      <c r="I41" s="17" t="s">
        <v>70</v>
      </c>
      <c r="J41" s="15">
        <v>44005</v>
      </c>
      <c r="K41" s="29">
        <f t="shared" si="7"/>
        <v>10.133333333333333</v>
      </c>
      <c r="L41" s="28"/>
      <c r="M41" s="28">
        <v>44313</v>
      </c>
      <c r="N41" s="29">
        <f t="shared" si="8"/>
        <v>10.133333333333333</v>
      </c>
      <c r="O41" s="23">
        <v>1444</v>
      </c>
      <c r="P41" s="50">
        <f t="shared" si="9"/>
        <v>1710</v>
      </c>
      <c r="Q41" s="75">
        <v>11</v>
      </c>
      <c r="R41" s="10" t="s">
        <v>143</v>
      </c>
      <c r="S41" s="83" t="s">
        <v>146</v>
      </c>
      <c r="T41" s="24" t="s">
        <v>145</v>
      </c>
    </row>
    <row r="42" spans="1:21" x14ac:dyDescent="0.3">
      <c r="A42" s="10" t="s">
        <v>192</v>
      </c>
      <c r="B42" s="22">
        <v>80.5</v>
      </c>
      <c r="C42" s="22">
        <v>1</v>
      </c>
      <c r="D42" s="10">
        <v>42</v>
      </c>
      <c r="E42" s="10">
        <v>601</v>
      </c>
      <c r="F42" s="8" t="str">
        <f t="shared" si="5"/>
        <v>HVIT</v>
      </c>
      <c r="G42" s="39" t="str">
        <f t="shared" si="6"/>
        <v xml:space="preserve">Junior 6-12 mnd </v>
      </c>
      <c r="H42" s="8">
        <v>11766</v>
      </c>
      <c r="I42" s="80" t="s">
        <v>73</v>
      </c>
      <c r="J42" s="42">
        <v>44008</v>
      </c>
      <c r="K42" s="40">
        <f t="shared" si="7"/>
        <v>10.533333333333333</v>
      </c>
      <c r="L42" s="28"/>
      <c r="M42" s="43">
        <v>44328</v>
      </c>
      <c r="N42" s="29">
        <f t="shared" si="8"/>
        <v>10.533333333333333</v>
      </c>
      <c r="O42" s="23">
        <v>1197</v>
      </c>
      <c r="P42" s="50">
        <f t="shared" si="9"/>
        <v>1363.6708860759495</v>
      </c>
      <c r="Q42" s="74">
        <v>8</v>
      </c>
      <c r="R42" s="41" t="s">
        <v>149</v>
      </c>
      <c r="S42" s="16" t="s">
        <v>150</v>
      </c>
      <c r="T42" s="24" t="s">
        <v>38</v>
      </c>
    </row>
    <row r="43" spans="1:21" x14ac:dyDescent="0.3">
      <c r="B43" s="20">
        <v>72</v>
      </c>
      <c r="C43" s="19">
        <v>5</v>
      </c>
      <c r="D43" s="13">
        <v>43</v>
      </c>
      <c r="E43" s="10">
        <v>601</v>
      </c>
      <c r="F43" s="8" t="str">
        <f t="shared" si="5"/>
        <v>HVIT</v>
      </c>
      <c r="G43" s="39" t="str">
        <f t="shared" si="6"/>
        <v xml:space="preserve">Junior 6-12 mnd </v>
      </c>
      <c r="H43" s="8">
        <v>11764</v>
      </c>
      <c r="I43" s="83" t="s">
        <v>74</v>
      </c>
      <c r="J43" s="42">
        <v>44002</v>
      </c>
      <c r="K43" s="40">
        <f t="shared" si="7"/>
        <v>10.733333333333334</v>
      </c>
      <c r="L43" s="23"/>
      <c r="M43" s="43">
        <v>44328</v>
      </c>
      <c r="N43" s="29">
        <f t="shared" si="8"/>
        <v>10.733333333333334</v>
      </c>
      <c r="O43" s="23">
        <v>1430</v>
      </c>
      <c r="P43" s="50">
        <f t="shared" si="9"/>
        <v>1598.7577639751553</v>
      </c>
      <c r="Q43" s="74">
        <v>10</v>
      </c>
      <c r="R43" s="10" t="s">
        <v>111</v>
      </c>
      <c r="S43" s="41" t="s">
        <v>151</v>
      </c>
      <c r="T43" s="24" t="s">
        <v>38</v>
      </c>
    </row>
    <row r="44" spans="1:21" x14ac:dyDescent="0.3">
      <c r="B44" s="20">
        <v>67.5</v>
      </c>
      <c r="C44" s="19">
        <v>6</v>
      </c>
      <c r="D44" s="13">
        <v>44</v>
      </c>
      <c r="E44" s="10">
        <v>601</v>
      </c>
      <c r="F44" s="8" t="str">
        <f t="shared" si="5"/>
        <v>HVIT</v>
      </c>
      <c r="G44" s="39" t="str">
        <f t="shared" si="6"/>
        <v xml:space="preserve">Junior 6-12 mnd </v>
      </c>
      <c r="H44" s="8">
        <v>11946</v>
      </c>
      <c r="I44" s="80" t="s">
        <v>82</v>
      </c>
      <c r="J44" s="42">
        <v>43977</v>
      </c>
      <c r="K44" s="40">
        <f t="shared" si="7"/>
        <v>11.966666666666667</v>
      </c>
      <c r="L44" s="28"/>
      <c r="M44" s="43">
        <v>44341</v>
      </c>
      <c r="N44" s="29">
        <f t="shared" si="8"/>
        <v>11.966666666666667</v>
      </c>
      <c r="O44" s="23">
        <v>929</v>
      </c>
      <c r="P44" s="50">
        <f t="shared" si="9"/>
        <v>931.58774373259052</v>
      </c>
      <c r="Q44" s="74">
        <v>3</v>
      </c>
      <c r="R44" s="16" t="s">
        <v>164</v>
      </c>
      <c r="S44" s="16" t="s">
        <v>165</v>
      </c>
      <c r="T44" s="24" t="s">
        <v>166</v>
      </c>
    </row>
    <row r="45" spans="1:21" x14ac:dyDescent="0.3">
      <c r="B45" s="93">
        <v>74</v>
      </c>
      <c r="C45" s="93">
        <v>6</v>
      </c>
      <c r="D45" s="10">
        <v>45</v>
      </c>
      <c r="E45" s="10">
        <v>602</v>
      </c>
      <c r="F45" s="8" t="str">
        <f t="shared" si="5"/>
        <v>HVIT</v>
      </c>
      <c r="G45" s="39" t="str">
        <f t="shared" si="6"/>
        <v>Ungdyr 12-24 mnd</v>
      </c>
      <c r="H45" s="8">
        <v>11625</v>
      </c>
      <c r="I45" s="72" t="s">
        <v>46</v>
      </c>
      <c r="J45" s="47">
        <v>43623</v>
      </c>
      <c r="K45" s="40">
        <f t="shared" si="7"/>
        <v>23.2</v>
      </c>
      <c r="L45" s="28">
        <v>43966</v>
      </c>
      <c r="M45" s="48">
        <v>44329</v>
      </c>
      <c r="N45" s="29">
        <f t="shared" si="8"/>
        <v>11.933333333333334</v>
      </c>
      <c r="O45" s="23">
        <v>2753</v>
      </c>
      <c r="P45" s="50">
        <f t="shared" si="9"/>
        <v>2768.3798882681563</v>
      </c>
      <c r="Q45" s="74">
        <v>15</v>
      </c>
      <c r="R45" s="16" t="s">
        <v>111</v>
      </c>
      <c r="S45" s="16" t="s">
        <v>112</v>
      </c>
      <c r="T45" s="24" t="s">
        <v>106</v>
      </c>
    </row>
    <row r="46" spans="1:21" x14ac:dyDescent="0.3">
      <c r="B46" s="92">
        <v>79.5</v>
      </c>
      <c r="C46" s="92">
        <v>3</v>
      </c>
      <c r="D46" s="10">
        <v>46</v>
      </c>
      <c r="E46" s="10">
        <v>602</v>
      </c>
      <c r="F46" s="8" t="str">
        <f t="shared" si="5"/>
        <v>HVIT</v>
      </c>
      <c r="G46" s="39" t="str">
        <f t="shared" si="6"/>
        <v>Ungdyr 12-24 mnd</v>
      </c>
      <c r="H46" s="8">
        <v>11626</v>
      </c>
      <c r="I46" s="72" t="s">
        <v>47</v>
      </c>
      <c r="J46" s="47">
        <v>43637</v>
      </c>
      <c r="K46" s="40">
        <f t="shared" si="7"/>
        <v>22.733333333333334</v>
      </c>
      <c r="L46" s="28">
        <v>43966</v>
      </c>
      <c r="M46" s="48">
        <v>44329</v>
      </c>
      <c r="N46" s="29">
        <f t="shared" si="8"/>
        <v>11.933333333333334</v>
      </c>
      <c r="O46" s="23">
        <v>2053</v>
      </c>
      <c r="P46" s="50">
        <f t="shared" si="9"/>
        <v>2064.4692737430169</v>
      </c>
      <c r="Q46" s="74">
        <v>12</v>
      </c>
      <c r="R46" s="17" t="s">
        <v>100</v>
      </c>
      <c r="S46" s="17" t="s">
        <v>114</v>
      </c>
      <c r="T46" s="24" t="s">
        <v>106</v>
      </c>
    </row>
    <row r="47" spans="1:21" x14ac:dyDescent="0.3">
      <c r="B47" s="92">
        <v>80</v>
      </c>
      <c r="C47" s="92">
        <v>2</v>
      </c>
      <c r="D47" s="10">
        <v>47</v>
      </c>
      <c r="E47" s="10">
        <v>602</v>
      </c>
      <c r="F47" s="8" t="str">
        <f t="shared" si="5"/>
        <v>HVIT</v>
      </c>
      <c r="G47" s="39" t="str">
        <f t="shared" si="6"/>
        <v>Ungdyr 12-24 mnd</v>
      </c>
      <c r="H47" s="8">
        <v>11628</v>
      </c>
      <c r="I47" s="72" t="s">
        <v>48</v>
      </c>
      <c r="J47" s="42">
        <v>43678</v>
      </c>
      <c r="K47" s="40">
        <f t="shared" si="7"/>
        <v>21.400000000000002</v>
      </c>
      <c r="L47" s="28">
        <v>43966</v>
      </c>
      <c r="M47" s="43">
        <v>44329</v>
      </c>
      <c r="N47" s="29">
        <f t="shared" si="8"/>
        <v>11.933333333333334</v>
      </c>
      <c r="O47" s="23">
        <v>1503</v>
      </c>
      <c r="P47" s="50">
        <f t="shared" si="9"/>
        <v>1511.3966480446927</v>
      </c>
      <c r="Q47" s="75">
        <v>8</v>
      </c>
      <c r="R47" s="83" t="s">
        <v>100</v>
      </c>
      <c r="S47" s="72" t="s">
        <v>113</v>
      </c>
      <c r="T47" s="24" t="s">
        <v>106</v>
      </c>
    </row>
    <row r="48" spans="1:21" x14ac:dyDescent="0.3">
      <c r="B48" s="92">
        <v>76.5</v>
      </c>
      <c r="C48" s="91">
        <v>4</v>
      </c>
      <c r="D48" s="13">
        <v>48</v>
      </c>
      <c r="E48" s="10">
        <v>602</v>
      </c>
      <c r="F48" s="8" t="str">
        <f t="shared" si="5"/>
        <v>HVIT</v>
      </c>
      <c r="G48" s="39" t="str">
        <f t="shared" si="6"/>
        <v>Ungdyr 12-24 mnd</v>
      </c>
      <c r="H48" s="8">
        <v>11630</v>
      </c>
      <c r="I48" s="72" t="s">
        <v>49</v>
      </c>
      <c r="J48" s="42">
        <v>43701</v>
      </c>
      <c r="K48" s="40">
        <f t="shared" si="7"/>
        <v>20.633333333333333</v>
      </c>
      <c r="L48" s="28">
        <v>43966</v>
      </c>
      <c r="M48" s="43">
        <v>44329</v>
      </c>
      <c r="N48" s="29">
        <f t="shared" si="8"/>
        <v>11.933333333333334</v>
      </c>
      <c r="O48" s="23">
        <v>1341</v>
      </c>
      <c r="P48" s="50">
        <f t="shared" si="9"/>
        <v>1348.4916201117317</v>
      </c>
      <c r="Q48" s="75">
        <v>6</v>
      </c>
      <c r="R48" s="83" t="s">
        <v>100</v>
      </c>
      <c r="S48" s="72" t="s">
        <v>115</v>
      </c>
      <c r="T48" s="24" t="s">
        <v>106</v>
      </c>
    </row>
    <row r="49" spans="1:21" x14ac:dyDescent="0.3">
      <c r="B49" s="92">
        <v>75</v>
      </c>
      <c r="C49" s="92">
        <v>5</v>
      </c>
      <c r="D49" s="10">
        <v>50</v>
      </c>
      <c r="E49" s="10">
        <v>602</v>
      </c>
      <c r="F49" s="8" t="str">
        <f t="shared" si="5"/>
        <v>HVIT</v>
      </c>
      <c r="G49" s="39" t="str">
        <f t="shared" si="6"/>
        <v>Ungdyr 12-24 mnd</v>
      </c>
      <c r="H49" s="8">
        <v>11595</v>
      </c>
      <c r="I49" s="83" t="s">
        <v>59</v>
      </c>
      <c r="J49" s="42">
        <v>43603</v>
      </c>
      <c r="K49" s="40">
        <f t="shared" si="7"/>
        <v>23.833333333333336</v>
      </c>
      <c r="L49" s="28">
        <v>43974</v>
      </c>
      <c r="M49" s="43">
        <v>44329</v>
      </c>
      <c r="N49" s="29">
        <f t="shared" si="8"/>
        <v>11.666666666666666</v>
      </c>
      <c r="O49" s="23">
        <v>1472</v>
      </c>
      <c r="P49" s="50">
        <f t="shared" si="9"/>
        <v>1514.0571428571429</v>
      </c>
      <c r="Q49" s="75">
        <v>8</v>
      </c>
      <c r="R49" s="83" t="s">
        <v>123</v>
      </c>
      <c r="S49" s="83" t="s">
        <v>127</v>
      </c>
      <c r="T49" s="24" t="s">
        <v>125</v>
      </c>
    </row>
    <row r="50" spans="1:21" x14ac:dyDescent="0.3">
      <c r="B50" s="20">
        <v>72</v>
      </c>
      <c r="C50" s="20"/>
      <c r="D50" s="10">
        <v>51</v>
      </c>
      <c r="E50" s="10">
        <v>602</v>
      </c>
      <c r="F50" s="8" t="str">
        <f t="shared" si="5"/>
        <v>HVIT</v>
      </c>
      <c r="G50" s="39" t="str">
        <f t="shared" si="6"/>
        <v>Ungdyr 12-24 mnd</v>
      </c>
      <c r="H50" s="8">
        <v>11651</v>
      </c>
      <c r="I50" s="83" t="s">
        <v>76</v>
      </c>
      <c r="J50" s="42">
        <v>43686</v>
      </c>
      <c r="K50" s="40">
        <f t="shared" si="7"/>
        <v>21.1</v>
      </c>
      <c r="L50" s="28">
        <v>43966</v>
      </c>
      <c r="M50" s="43">
        <v>44328</v>
      </c>
      <c r="N50" s="29">
        <f t="shared" si="8"/>
        <v>11.9</v>
      </c>
      <c r="O50" s="23">
        <v>1378</v>
      </c>
      <c r="P50" s="50">
        <f t="shared" si="9"/>
        <v>1389.5798319327732</v>
      </c>
      <c r="Q50" s="75">
        <v>7</v>
      </c>
      <c r="R50" s="38" t="s">
        <v>154</v>
      </c>
      <c r="S50" s="83" t="s">
        <v>155</v>
      </c>
      <c r="T50" s="24" t="s">
        <v>38</v>
      </c>
    </row>
    <row r="51" spans="1:21" x14ac:dyDescent="0.3">
      <c r="B51" s="20">
        <v>71</v>
      </c>
      <c r="C51" s="20"/>
      <c r="D51" s="10">
        <v>52</v>
      </c>
      <c r="E51" s="10">
        <v>602</v>
      </c>
      <c r="F51" s="8" t="str">
        <f t="shared" si="5"/>
        <v>HVIT</v>
      </c>
      <c r="G51" s="39" t="str">
        <f t="shared" si="6"/>
        <v>Ungdyr 12-24 mnd</v>
      </c>
      <c r="H51" s="8">
        <v>11623</v>
      </c>
      <c r="I51" s="72" t="s">
        <v>89</v>
      </c>
      <c r="J51" s="47">
        <v>43619</v>
      </c>
      <c r="K51" s="40">
        <f t="shared" si="7"/>
        <v>23.033333333333335</v>
      </c>
      <c r="L51" s="28">
        <v>43961</v>
      </c>
      <c r="M51" s="48">
        <v>44320</v>
      </c>
      <c r="N51" s="29">
        <f t="shared" si="8"/>
        <v>11.799999999999999</v>
      </c>
      <c r="O51" s="23">
        <v>1194</v>
      </c>
      <c r="P51" s="50">
        <f t="shared" si="9"/>
        <v>1214.2372881355932</v>
      </c>
      <c r="Q51" s="75">
        <v>5</v>
      </c>
      <c r="R51" s="88" t="s">
        <v>172</v>
      </c>
      <c r="S51" s="71" t="s">
        <v>175</v>
      </c>
      <c r="T51" s="24" t="s">
        <v>36</v>
      </c>
    </row>
    <row r="52" spans="1:21" x14ac:dyDescent="0.3">
      <c r="A52" s="10" t="s">
        <v>193</v>
      </c>
      <c r="B52" s="114">
        <v>83.5</v>
      </c>
      <c r="C52" s="115">
        <v>1</v>
      </c>
      <c r="D52" s="13">
        <v>53</v>
      </c>
      <c r="E52" s="10">
        <v>602</v>
      </c>
      <c r="F52" s="8" t="str">
        <f t="shared" si="5"/>
        <v>HVIT</v>
      </c>
      <c r="G52" s="39" t="str">
        <f t="shared" si="6"/>
        <v>Ungdyr 12-24 mnd</v>
      </c>
      <c r="H52" s="8">
        <v>11686</v>
      </c>
      <c r="I52" s="82" t="s">
        <v>93</v>
      </c>
      <c r="J52" s="47">
        <v>43667</v>
      </c>
      <c r="K52" s="40">
        <f t="shared" si="7"/>
        <v>21.566666666666666</v>
      </c>
      <c r="L52" s="28">
        <v>43969</v>
      </c>
      <c r="M52" s="48">
        <v>44324</v>
      </c>
      <c r="N52" s="29">
        <f t="shared" si="8"/>
        <v>11.666666666666666</v>
      </c>
      <c r="O52" s="23">
        <v>1667</v>
      </c>
      <c r="P52" s="50">
        <f t="shared" si="9"/>
        <v>1714.6285714285716</v>
      </c>
      <c r="Q52" s="75">
        <v>10</v>
      </c>
      <c r="R52" s="95" t="s">
        <v>100</v>
      </c>
      <c r="S52" s="72" t="s">
        <v>181</v>
      </c>
      <c r="T52" s="24" t="s">
        <v>177</v>
      </c>
    </row>
    <row r="53" spans="1:21" x14ac:dyDescent="0.3">
      <c r="B53" s="20">
        <v>68.5</v>
      </c>
      <c r="C53" s="19"/>
      <c r="D53" s="13">
        <v>24</v>
      </c>
      <c r="E53" s="10">
        <v>602</v>
      </c>
      <c r="F53" s="8" t="str">
        <f>IF(ISBLANK(E53),"",VLOOKUP(E53,Klasseliste,2,FALSE))</f>
        <v>HVIT</v>
      </c>
      <c r="G53" s="8" t="str">
        <f>IF(ISBLANK(E53),"",VLOOKUP(E53,Klasseliste,3,FALSE))</f>
        <v>Ungdyr 12-24 mnd</v>
      </c>
      <c r="H53" s="8">
        <v>11699</v>
      </c>
      <c r="I53" s="10" t="s">
        <v>84</v>
      </c>
      <c r="J53" s="15">
        <v>43624</v>
      </c>
      <c r="K53" s="29">
        <f>IF(ISBLANK(M53),"",YEARFRAC(J53,M53)*12)</f>
        <v>23.566666666666666</v>
      </c>
      <c r="L53" s="28">
        <v>43967</v>
      </c>
      <c r="M53" s="28">
        <v>44341</v>
      </c>
      <c r="N53" s="29">
        <f>IF(OR(ISBLANK(L53),ISBLANK(M53)),(IF(AND(ISBLANK(L53),NOT(ISBLANK(M53)),NOT(ISBLANK(J53))),YEARFRAC(J53,M53)*12,"")),YEARFRAC(L53,M53)*12)</f>
        <v>12.299999999999999</v>
      </c>
      <c r="O53" s="23">
        <v>1121</v>
      </c>
      <c r="P53" s="50">
        <f>IF(AND(ISBLANK(O53),N53&gt;0),"",(O53/N53)*12)</f>
        <v>1093.6585365853659</v>
      </c>
      <c r="Q53" s="74">
        <v>4</v>
      </c>
      <c r="R53" s="10" t="s">
        <v>164</v>
      </c>
      <c r="S53" s="41" t="s">
        <v>165</v>
      </c>
      <c r="T53" s="24" t="s">
        <v>166</v>
      </c>
      <c r="U53" s="10" t="s">
        <v>186</v>
      </c>
    </row>
    <row r="54" spans="1:21" x14ac:dyDescent="0.3">
      <c r="B54" s="92">
        <v>68.5</v>
      </c>
      <c r="C54" s="91">
        <v>4</v>
      </c>
      <c r="D54" s="13">
        <v>54</v>
      </c>
      <c r="E54" s="10">
        <v>603</v>
      </c>
      <c r="F54" s="8" t="str">
        <f t="shared" si="5"/>
        <v>HVIT</v>
      </c>
      <c r="G54" s="39" t="str">
        <f t="shared" si="6"/>
        <v>Voksen 24-48 mnd</v>
      </c>
      <c r="H54" s="8">
        <v>11631</v>
      </c>
      <c r="I54" s="72" t="s">
        <v>103</v>
      </c>
      <c r="J54" s="47">
        <v>43624</v>
      </c>
      <c r="K54" s="40">
        <f t="shared" si="7"/>
        <v>24.733333333333331</v>
      </c>
      <c r="L54" s="28">
        <v>43998</v>
      </c>
      <c r="M54" s="43">
        <v>44377</v>
      </c>
      <c r="N54" s="29">
        <f t="shared" si="8"/>
        <v>12.466666666666669</v>
      </c>
      <c r="O54" s="23">
        <v>1969</v>
      </c>
      <c r="P54" s="50">
        <f t="shared" si="9"/>
        <v>1895.2941176470586</v>
      </c>
      <c r="Q54" s="75">
        <v>11</v>
      </c>
      <c r="R54" s="95" t="s">
        <v>100</v>
      </c>
      <c r="S54" s="72" t="s">
        <v>108</v>
      </c>
      <c r="T54" s="24" t="s">
        <v>25</v>
      </c>
    </row>
    <row r="55" spans="1:21" x14ac:dyDescent="0.3">
      <c r="B55" s="92">
        <v>80</v>
      </c>
      <c r="C55" s="92">
        <v>2</v>
      </c>
      <c r="D55" s="10">
        <v>55</v>
      </c>
      <c r="E55" s="10">
        <v>603</v>
      </c>
      <c r="F55" s="8" t="str">
        <f t="shared" si="5"/>
        <v>HVIT</v>
      </c>
      <c r="G55" s="39" t="str">
        <f t="shared" si="6"/>
        <v>Voksen 24-48 mnd</v>
      </c>
      <c r="H55" s="8">
        <v>11282</v>
      </c>
      <c r="I55" s="71" t="s">
        <v>65</v>
      </c>
      <c r="J55" s="14">
        <v>43271</v>
      </c>
      <c r="K55" s="40">
        <f t="shared" si="7"/>
        <v>34.766666666666666</v>
      </c>
      <c r="L55" s="28">
        <v>43966</v>
      </c>
      <c r="M55" s="43">
        <v>44329</v>
      </c>
      <c r="N55" s="29">
        <f t="shared" si="8"/>
        <v>11.933333333333334</v>
      </c>
      <c r="O55" s="23">
        <v>2383</v>
      </c>
      <c r="P55" s="50">
        <f t="shared" si="9"/>
        <v>2396.3128491620109</v>
      </c>
      <c r="Q55" s="75">
        <v>13</v>
      </c>
      <c r="R55" s="89" t="s">
        <v>137</v>
      </c>
      <c r="S55" s="83" t="s">
        <v>138</v>
      </c>
      <c r="T55" s="24" t="s">
        <v>40</v>
      </c>
    </row>
    <row r="56" spans="1:21" x14ac:dyDescent="0.3">
      <c r="A56" s="10" t="s">
        <v>191</v>
      </c>
      <c r="B56" s="110">
        <v>83</v>
      </c>
      <c r="C56" s="110">
        <v>1</v>
      </c>
      <c r="D56" s="10">
        <v>56</v>
      </c>
      <c r="E56" s="10">
        <v>603</v>
      </c>
      <c r="F56" s="8" t="str">
        <f t="shared" si="5"/>
        <v>HVIT</v>
      </c>
      <c r="G56" s="39" t="str">
        <f t="shared" si="6"/>
        <v>Voksen 24-48 mnd</v>
      </c>
      <c r="H56" s="8">
        <v>11522</v>
      </c>
      <c r="I56" s="72" t="s">
        <v>71</v>
      </c>
      <c r="J56" s="65">
        <v>43255</v>
      </c>
      <c r="K56" s="40">
        <f t="shared" si="7"/>
        <v>34.766666666666666</v>
      </c>
      <c r="L56" s="28">
        <v>43956</v>
      </c>
      <c r="M56" s="48">
        <v>44313</v>
      </c>
      <c r="N56" s="29">
        <f t="shared" si="8"/>
        <v>11.733333333333333</v>
      </c>
      <c r="O56" s="23">
        <v>2372</v>
      </c>
      <c r="P56" s="50">
        <f t="shared" si="9"/>
        <v>2425.909090909091</v>
      </c>
      <c r="Q56" s="75">
        <v>13</v>
      </c>
      <c r="R56" s="95" t="s">
        <v>147</v>
      </c>
      <c r="S56" s="72" t="s">
        <v>146</v>
      </c>
      <c r="T56" s="24" t="s">
        <v>145</v>
      </c>
    </row>
    <row r="57" spans="1:21" x14ac:dyDescent="0.3">
      <c r="B57" s="20">
        <v>72.5</v>
      </c>
      <c r="C57" s="20">
        <v>3</v>
      </c>
      <c r="D57" s="10">
        <v>57</v>
      </c>
      <c r="E57" s="10">
        <v>603</v>
      </c>
      <c r="F57" s="8" t="str">
        <f t="shared" si="5"/>
        <v>HVIT</v>
      </c>
      <c r="G57" s="39" t="str">
        <f t="shared" si="6"/>
        <v>Voksen 24-48 mnd</v>
      </c>
      <c r="H57" s="8">
        <v>11375</v>
      </c>
      <c r="I57" s="83" t="s">
        <v>80</v>
      </c>
      <c r="J57" s="14">
        <v>43275</v>
      </c>
      <c r="K57" s="40">
        <f t="shared" si="7"/>
        <v>35.5</v>
      </c>
      <c r="L57" s="28">
        <v>43981</v>
      </c>
      <c r="M57" s="43">
        <v>44356</v>
      </c>
      <c r="N57" s="29">
        <f t="shared" si="8"/>
        <v>12.299999999999999</v>
      </c>
      <c r="O57" s="23">
        <v>2634</v>
      </c>
      <c r="P57" s="50">
        <f t="shared" si="9"/>
        <v>2569.7560975609758</v>
      </c>
      <c r="Q57" s="75">
        <v>14</v>
      </c>
      <c r="R57" s="103" t="s">
        <v>137</v>
      </c>
      <c r="S57" s="84" t="s">
        <v>159</v>
      </c>
      <c r="T57" s="24" t="s">
        <v>37</v>
      </c>
    </row>
    <row r="58" spans="1:21" x14ac:dyDescent="0.3">
      <c r="B58" s="92">
        <v>68.5</v>
      </c>
      <c r="C58" s="91">
        <v>5</v>
      </c>
      <c r="D58" s="13">
        <v>33</v>
      </c>
      <c r="E58" s="10">
        <v>603</v>
      </c>
      <c r="F58" s="8" t="str">
        <f>IF(ISBLANK(E58),"",VLOOKUP(E58,Klasseliste,2,FALSE))</f>
        <v>HVIT</v>
      </c>
      <c r="G58" s="8" t="str">
        <f>IF(ISBLANK(E58),"",VLOOKUP(E58,Klasseliste,3,FALSE))</f>
        <v>Voksen 24-48 mnd</v>
      </c>
      <c r="H58" s="8">
        <v>11918</v>
      </c>
      <c r="I58" s="84" t="s">
        <v>44</v>
      </c>
      <c r="J58" s="15">
        <v>42874</v>
      </c>
      <c r="K58" s="29">
        <f>IF(ISBLANK(M58),"",YEARFRAC(J58,M58)*12)</f>
        <v>47.56666666666667</v>
      </c>
      <c r="L58" s="28">
        <v>43983</v>
      </c>
      <c r="M58" s="28">
        <v>44322</v>
      </c>
      <c r="N58" s="29">
        <f>IF(OR(ISBLANK(L58),ISBLANK(M58)),(IF(AND(ISBLANK(L58),NOT(ISBLANK(M58)),NOT(ISBLANK(J58))),YEARFRAC(J58,M58)*12,"")),YEARFRAC(L58,M58)*12)</f>
        <v>11.166666666666668</v>
      </c>
      <c r="O58" s="23">
        <v>2201</v>
      </c>
      <c r="P58" s="50">
        <f>IF(AND(ISBLANK(O58),N58&gt;0),"",(O58/N58)*12)</f>
        <v>2365.2537313432831</v>
      </c>
      <c r="Q58" s="74">
        <v>13</v>
      </c>
      <c r="R58" s="41" t="s">
        <v>96</v>
      </c>
      <c r="S58" s="84" t="s">
        <v>97</v>
      </c>
      <c r="T58" s="10" t="s">
        <v>39</v>
      </c>
    </row>
    <row r="59" spans="1:21" x14ac:dyDescent="0.3">
      <c r="B59" s="93">
        <v>79.5</v>
      </c>
      <c r="C59" s="94">
        <v>1</v>
      </c>
      <c r="D59" s="13">
        <v>58</v>
      </c>
      <c r="E59" s="10">
        <v>604</v>
      </c>
      <c r="F59" s="8" t="str">
        <f t="shared" si="5"/>
        <v>HVIT</v>
      </c>
      <c r="G59" s="39" t="str">
        <f t="shared" si="6"/>
        <v xml:space="preserve">Senior 48 mnd og over </v>
      </c>
      <c r="H59" s="8">
        <v>11919</v>
      </c>
      <c r="I59" s="97" t="s">
        <v>45</v>
      </c>
      <c r="J59" s="14">
        <v>42615</v>
      </c>
      <c r="K59" s="40">
        <f t="shared" si="7"/>
        <v>56.13333333333334</v>
      </c>
      <c r="L59" s="28">
        <v>43983</v>
      </c>
      <c r="M59" s="43">
        <v>44322</v>
      </c>
      <c r="N59" s="29">
        <f t="shared" si="8"/>
        <v>11.166666666666668</v>
      </c>
      <c r="O59" s="23">
        <v>2019</v>
      </c>
      <c r="P59" s="50">
        <f t="shared" si="9"/>
        <v>2169.6716417910447</v>
      </c>
      <c r="Q59" s="74">
        <v>12</v>
      </c>
      <c r="R59" s="16" t="s">
        <v>98</v>
      </c>
      <c r="S59" s="41" t="s">
        <v>99</v>
      </c>
      <c r="T59" s="10" t="s">
        <v>39</v>
      </c>
    </row>
    <row r="60" spans="1:21" x14ac:dyDescent="0.3">
      <c r="B60" s="20"/>
      <c r="C60" s="19"/>
      <c r="D60" s="13"/>
      <c r="F60" s="8" t="str">
        <f t="shared" si="5"/>
        <v/>
      </c>
      <c r="G60" s="39" t="str">
        <f t="shared" si="6"/>
        <v/>
      </c>
      <c r="I60" s="83"/>
      <c r="J60" s="14"/>
      <c r="K60" s="40" t="str">
        <f t="shared" si="7"/>
        <v/>
      </c>
      <c r="L60" s="28"/>
      <c r="M60" s="43"/>
      <c r="N60" s="29" t="str">
        <f t="shared" si="8"/>
        <v/>
      </c>
      <c r="O60" s="23"/>
      <c r="P60" s="50" t="str">
        <f t="shared" si="9"/>
        <v/>
      </c>
      <c r="Q60" s="74"/>
      <c r="S60" s="41"/>
      <c r="T60" s="24"/>
    </row>
    <row r="61" spans="1:21" x14ac:dyDescent="0.3">
      <c r="B61" s="93" t="s">
        <v>187</v>
      </c>
      <c r="C61" s="94"/>
      <c r="D61" s="13">
        <v>9</v>
      </c>
      <c r="E61" s="10">
        <v>302</v>
      </c>
      <c r="F61" s="8" t="str">
        <f>IF(ISBLANK(E61),"",VLOOKUP(E61,Klasseliste,2,FALSE))</f>
        <v>BRUN</v>
      </c>
      <c r="G61" s="8" t="str">
        <f>IF(ISBLANK(E61),"",VLOOKUP(E61,Klasseliste,3,FALSE))</f>
        <v>Ungdyr 12-24 mnd</v>
      </c>
      <c r="H61" s="8">
        <v>11681</v>
      </c>
      <c r="I61" s="38" t="s">
        <v>55</v>
      </c>
      <c r="J61" s="15">
        <v>43650</v>
      </c>
      <c r="K61" s="29">
        <f>IF(ISBLANK(M61),"",YEARFRAC(J61,M61)*12)</f>
        <v>22.866666666666667</v>
      </c>
      <c r="L61" s="28">
        <v>43969</v>
      </c>
      <c r="M61" s="28">
        <v>44346</v>
      </c>
      <c r="N61" s="29">
        <f>IF(OR(ISBLANK(L61),ISBLANK(M61)),(IF(AND(ISBLANK(L61),NOT(ISBLANK(M61)),NOT(ISBLANK(J61))),YEARFRAC(J61,M61)*12,"")),YEARFRAC(L61,M61)*12)</f>
        <v>12.400000000000002</v>
      </c>
      <c r="O61" s="23">
        <v>917</v>
      </c>
      <c r="P61" s="50">
        <f>IF(AND(ISBLANK(O61),N61&gt;0),"",(O61/N61)*12)</f>
        <v>887.41935483870952</v>
      </c>
      <c r="Q61" s="75"/>
      <c r="R61" s="38" t="s">
        <v>119</v>
      </c>
      <c r="S61" s="88" t="s">
        <v>122</v>
      </c>
      <c r="T61" s="24" t="s">
        <v>121</v>
      </c>
      <c r="U61" s="10" t="s">
        <v>187</v>
      </c>
    </row>
    <row r="62" spans="1:21" x14ac:dyDescent="0.3">
      <c r="A62" s="24"/>
      <c r="B62" s="20"/>
      <c r="C62" s="20"/>
      <c r="F62" s="8" t="str">
        <f t="shared" si="5"/>
        <v/>
      </c>
      <c r="G62" s="39" t="str">
        <f t="shared" si="6"/>
        <v/>
      </c>
      <c r="I62" s="71"/>
      <c r="J62" s="14"/>
      <c r="K62" s="40" t="str">
        <f t="shared" si="7"/>
        <v/>
      </c>
      <c r="L62" s="28"/>
      <c r="M62" s="43"/>
      <c r="N62" s="29" t="str">
        <f t="shared" si="8"/>
        <v/>
      </c>
      <c r="O62" s="23"/>
      <c r="P62" s="50" t="str">
        <f t="shared" si="9"/>
        <v/>
      </c>
      <c r="Q62" s="74"/>
      <c r="R62" s="17"/>
      <c r="S62" s="17"/>
      <c r="T62" s="24"/>
    </row>
    <row r="63" spans="1:21" s="24" customFormat="1" x14ac:dyDescent="0.3">
      <c r="A63" s="10"/>
      <c r="B63" s="20"/>
      <c r="C63" s="20"/>
      <c r="D63" s="10"/>
      <c r="E63" s="10"/>
      <c r="F63" s="8" t="str">
        <f t="shared" si="5"/>
        <v/>
      </c>
      <c r="G63" s="8" t="str">
        <f t="shared" si="6"/>
        <v/>
      </c>
      <c r="H63" s="8"/>
      <c r="I63" s="72"/>
      <c r="J63" s="65"/>
      <c r="K63" s="29" t="str">
        <f t="shared" si="7"/>
        <v/>
      </c>
      <c r="L63" s="28"/>
      <c r="M63" s="48"/>
      <c r="N63" s="29" t="str">
        <f t="shared" si="8"/>
        <v/>
      </c>
      <c r="O63" s="23"/>
      <c r="P63" s="50" t="str">
        <f t="shared" si="9"/>
        <v/>
      </c>
      <c r="Q63" s="74"/>
      <c r="R63" s="17"/>
      <c r="S63" s="17"/>
      <c r="U63" s="10"/>
    </row>
    <row r="64" spans="1:21" x14ac:dyDescent="0.3">
      <c r="B64" s="20"/>
      <c r="C64" s="19"/>
      <c r="D64" s="13"/>
      <c r="F64" s="8" t="str">
        <f t="shared" si="5"/>
        <v/>
      </c>
      <c r="G64" s="8" t="str">
        <f t="shared" si="6"/>
        <v/>
      </c>
      <c r="J64" s="15"/>
      <c r="K64" s="29" t="str">
        <f t="shared" si="7"/>
        <v/>
      </c>
      <c r="L64" s="28"/>
      <c r="M64" s="28"/>
      <c r="N64" s="29" t="str">
        <f t="shared" si="8"/>
        <v/>
      </c>
      <c r="O64" s="23"/>
      <c r="P64" s="50" t="str">
        <f t="shared" si="9"/>
        <v/>
      </c>
      <c r="Q64" s="74"/>
      <c r="S64" s="41"/>
      <c r="T64" s="24"/>
    </row>
    <row r="65" spans="2:22" x14ac:dyDescent="0.3">
      <c r="B65" s="20"/>
      <c r="C65" s="19"/>
      <c r="D65" s="13"/>
      <c r="F65" s="8" t="str">
        <f t="shared" si="5"/>
        <v/>
      </c>
      <c r="G65" s="8" t="str">
        <f t="shared" si="6"/>
        <v/>
      </c>
      <c r="I65" s="17"/>
      <c r="J65" s="15"/>
      <c r="K65" s="29" t="str">
        <f t="shared" si="7"/>
        <v/>
      </c>
      <c r="L65" s="28"/>
      <c r="M65" s="28"/>
      <c r="N65" s="29" t="str">
        <f t="shared" si="8"/>
        <v/>
      </c>
      <c r="O65" s="23"/>
      <c r="P65" s="50" t="str">
        <f t="shared" si="9"/>
        <v/>
      </c>
      <c r="Q65" s="74"/>
      <c r="S65" s="41"/>
      <c r="T65" s="24"/>
    </row>
    <row r="66" spans="2:22" x14ac:dyDescent="0.3">
      <c r="B66" s="20"/>
      <c r="C66" s="20"/>
      <c r="I66" s="41"/>
      <c r="J66" s="15"/>
      <c r="K66" s="29"/>
      <c r="L66" s="28"/>
      <c r="M66" s="28"/>
      <c r="N66" s="29"/>
      <c r="O66" s="23"/>
      <c r="P66" s="50"/>
      <c r="Q66" s="74"/>
      <c r="R66" s="41"/>
      <c r="S66" s="41"/>
    </row>
    <row r="67" spans="2:22" x14ac:dyDescent="0.3">
      <c r="B67" s="20"/>
      <c r="C67" s="20"/>
      <c r="J67" s="15"/>
      <c r="K67" s="29"/>
      <c r="L67" s="28"/>
      <c r="M67" s="28"/>
      <c r="N67" s="29"/>
      <c r="O67" s="23"/>
      <c r="P67" s="50"/>
      <c r="Q67" s="74"/>
    </row>
    <row r="68" spans="2:22" x14ac:dyDescent="0.3">
      <c r="B68" s="20"/>
      <c r="C68" s="20"/>
      <c r="I68" s="37"/>
      <c r="J68" s="35"/>
      <c r="K68" s="29"/>
      <c r="L68" s="28"/>
      <c r="M68" s="36"/>
      <c r="N68" s="29"/>
      <c r="O68" s="23"/>
      <c r="P68" s="50"/>
      <c r="Q68" s="74"/>
    </row>
    <row r="69" spans="2:22" s="24" customFormat="1" x14ac:dyDescent="0.3">
      <c r="B69" s="20"/>
      <c r="C69" s="19"/>
      <c r="D69" s="13"/>
      <c r="E69" s="10"/>
      <c r="F69" s="8"/>
      <c r="G69" s="8"/>
      <c r="H69" s="8"/>
      <c r="I69" s="41"/>
      <c r="J69" s="15"/>
      <c r="K69" s="29"/>
      <c r="L69" s="23"/>
      <c r="M69" s="28"/>
      <c r="N69" s="29"/>
      <c r="O69" s="23"/>
      <c r="P69" s="50"/>
      <c r="Q69" s="74"/>
      <c r="R69" s="41"/>
      <c r="S69" s="41"/>
      <c r="T69" s="10"/>
      <c r="U69" s="10"/>
    </row>
    <row r="70" spans="2:22" s="24" customFormat="1" x14ac:dyDescent="0.3">
      <c r="B70" s="22"/>
      <c r="C70" s="22"/>
      <c r="D70" s="10"/>
      <c r="E70" s="10"/>
      <c r="F70" s="8"/>
      <c r="G70" s="8"/>
      <c r="H70" s="8"/>
      <c r="I70" s="37"/>
      <c r="J70" s="35"/>
      <c r="K70" s="29"/>
      <c r="L70" s="28"/>
      <c r="M70" s="36"/>
      <c r="N70" s="29"/>
      <c r="O70" s="23"/>
      <c r="P70" s="50"/>
      <c r="Q70" s="74"/>
      <c r="R70" s="10"/>
      <c r="S70" s="10"/>
      <c r="T70" s="10"/>
      <c r="U70" s="10"/>
    </row>
    <row r="71" spans="2:22" x14ac:dyDescent="0.3">
      <c r="B71" s="20"/>
      <c r="C71" s="20"/>
      <c r="I71" s="41"/>
      <c r="J71" s="15"/>
      <c r="K71" s="29"/>
      <c r="L71" s="28"/>
      <c r="M71" s="28"/>
      <c r="N71" s="29"/>
      <c r="O71" s="23"/>
      <c r="P71" s="50"/>
      <c r="Q71" s="74"/>
      <c r="R71" s="41"/>
      <c r="S71" s="41"/>
    </row>
    <row r="72" spans="2:22" x14ac:dyDescent="0.3">
      <c r="B72" s="20"/>
      <c r="C72" s="20"/>
      <c r="J72" s="15"/>
      <c r="K72" s="29"/>
      <c r="L72" s="28"/>
      <c r="M72" s="28"/>
      <c r="N72" s="29"/>
      <c r="O72" s="23"/>
      <c r="P72" s="50"/>
      <c r="Q72" s="74"/>
      <c r="R72" s="41"/>
      <c r="S72" s="41"/>
    </row>
    <row r="73" spans="2:22" x14ac:dyDescent="0.3">
      <c r="B73" s="22"/>
      <c r="C73" s="85"/>
      <c r="D73" s="13"/>
      <c r="J73" s="15"/>
      <c r="K73" s="29"/>
      <c r="L73" s="28"/>
      <c r="M73" s="28"/>
      <c r="N73" s="29"/>
      <c r="O73" s="23"/>
      <c r="P73" s="50"/>
      <c r="Q73" s="74"/>
    </row>
    <row r="74" spans="2:22" x14ac:dyDescent="0.3">
      <c r="B74" s="20"/>
      <c r="C74" s="20"/>
      <c r="I74" s="37"/>
      <c r="J74" s="35"/>
      <c r="K74" s="29"/>
      <c r="L74" s="28"/>
      <c r="M74" s="36"/>
      <c r="N74" s="29"/>
      <c r="O74" s="23"/>
      <c r="P74" s="50"/>
      <c r="Q74" s="74"/>
    </row>
    <row r="75" spans="2:22" x14ac:dyDescent="0.3">
      <c r="B75" s="20"/>
      <c r="C75" s="20"/>
      <c r="I75" s="41"/>
      <c r="J75" s="15"/>
      <c r="K75" s="29"/>
      <c r="L75" s="28"/>
      <c r="M75" s="28"/>
      <c r="N75" s="29"/>
      <c r="O75" s="23"/>
      <c r="P75" s="50"/>
      <c r="Q75" s="74"/>
      <c r="R75" s="41"/>
      <c r="S75" s="46"/>
    </row>
    <row r="76" spans="2:22" x14ac:dyDescent="0.3">
      <c r="B76" s="20"/>
      <c r="C76" s="20"/>
      <c r="I76" s="37"/>
      <c r="J76" s="35"/>
      <c r="K76" s="29"/>
      <c r="L76" s="28"/>
      <c r="M76" s="36"/>
      <c r="N76" s="29"/>
      <c r="O76" s="23"/>
      <c r="P76" s="50"/>
      <c r="Q76" s="74"/>
      <c r="S76" s="38"/>
    </row>
    <row r="77" spans="2:22" x14ac:dyDescent="0.3">
      <c r="B77" s="20"/>
      <c r="C77" s="19"/>
      <c r="D77" s="13"/>
      <c r="J77" s="15"/>
      <c r="K77" s="29"/>
      <c r="L77" s="28"/>
      <c r="M77" s="28"/>
      <c r="N77" s="29"/>
      <c r="O77" s="23"/>
      <c r="P77" s="50"/>
      <c r="Q77" s="74"/>
      <c r="S77" s="38"/>
    </row>
    <row r="78" spans="2:22" x14ac:dyDescent="0.3">
      <c r="B78" s="22"/>
      <c r="C78" s="22"/>
      <c r="I78" s="41"/>
      <c r="J78" s="15"/>
      <c r="K78" s="29"/>
      <c r="L78" s="28"/>
      <c r="M78" s="28"/>
      <c r="N78" s="29"/>
      <c r="O78" s="23"/>
      <c r="P78" s="50"/>
      <c r="Q78" s="74"/>
      <c r="S78" s="46"/>
    </row>
    <row r="79" spans="2:22" s="17" customFormat="1" x14ac:dyDescent="0.3">
      <c r="B79" s="20"/>
      <c r="C79" s="20"/>
      <c r="D79" s="10"/>
      <c r="E79" s="10"/>
      <c r="F79" s="8"/>
      <c r="G79" s="8"/>
      <c r="H79" s="8"/>
      <c r="I79" s="37"/>
      <c r="J79" s="35"/>
      <c r="K79" s="29"/>
      <c r="L79" s="28"/>
      <c r="M79" s="36"/>
      <c r="N79" s="29"/>
      <c r="O79" s="23"/>
      <c r="P79" s="50"/>
      <c r="Q79" s="74"/>
      <c r="R79" s="10"/>
      <c r="S79" s="38"/>
      <c r="T79" s="10"/>
      <c r="U79" s="10"/>
      <c r="V79" s="10"/>
    </row>
    <row r="80" spans="2:22" s="17" customFormat="1" x14ac:dyDescent="0.3">
      <c r="B80" s="20"/>
      <c r="C80" s="20"/>
      <c r="D80" s="10"/>
      <c r="E80" s="10"/>
      <c r="F80" s="8"/>
      <c r="G80" s="8"/>
      <c r="H80" s="8"/>
      <c r="I80" s="37"/>
      <c r="J80" s="35"/>
      <c r="K80" s="29"/>
      <c r="L80" s="28"/>
      <c r="M80" s="36"/>
      <c r="N80" s="29"/>
      <c r="O80" s="23"/>
      <c r="P80" s="50"/>
      <c r="Q80" s="74"/>
      <c r="R80" s="16"/>
      <c r="S80" s="16"/>
      <c r="T80" s="10"/>
      <c r="U80" s="10"/>
      <c r="V80" s="10"/>
    </row>
    <row r="81" spans="2:22" x14ac:dyDescent="0.3">
      <c r="B81" s="20"/>
      <c r="C81" s="19"/>
      <c r="D81" s="13"/>
      <c r="J81" s="15"/>
      <c r="K81" s="29"/>
      <c r="L81" s="28"/>
      <c r="M81" s="28"/>
      <c r="N81" s="29"/>
      <c r="O81" s="23"/>
      <c r="P81" s="50"/>
      <c r="Q81" s="74"/>
    </row>
    <row r="82" spans="2:22" x14ac:dyDescent="0.3">
      <c r="B82" s="20"/>
      <c r="C82" s="20"/>
      <c r="I82" s="37"/>
      <c r="J82" s="35"/>
      <c r="K82" s="29"/>
      <c r="L82" s="28"/>
      <c r="M82" s="36"/>
      <c r="N82" s="29"/>
      <c r="O82" s="23"/>
      <c r="P82" s="50"/>
      <c r="Q82" s="74"/>
    </row>
    <row r="83" spans="2:22" x14ac:dyDescent="0.3">
      <c r="B83" s="20"/>
      <c r="C83" s="20"/>
      <c r="I83" s="37"/>
      <c r="J83" s="35"/>
      <c r="K83" s="29"/>
      <c r="L83" s="28"/>
      <c r="M83" s="36"/>
      <c r="N83" s="29"/>
      <c r="O83" s="23"/>
      <c r="P83" s="50"/>
      <c r="Q83" s="74"/>
    </row>
    <row r="84" spans="2:22" x14ac:dyDescent="0.3">
      <c r="B84" s="20"/>
      <c r="C84" s="20"/>
      <c r="I84" s="41"/>
      <c r="J84" s="15"/>
      <c r="K84" s="29"/>
      <c r="L84" s="28"/>
      <c r="M84" s="28"/>
      <c r="N84" s="29"/>
      <c r="O84" s="23"/>
      <c r="P84" s="50"/>
      <c r="Q84" s="74"/>
      <c r="R84" s="41"/>
      <c r="S84" s="41"/>
    </row>
    <row r="85" spans="2:22" x14ac:dyDescent="0.3">
      <c r="B85" s="20"/>
      <c r="C85" s="19"/>
      <c r="D85" s="13"/>
      <c r="I85" s="41"/>
      <c r="J85" s="15"/>
      <c r="K85" s="29"/>
      <c r="L85" s="28"/>
      <c r="M85" s="28"/>
      <c r="N85" s="29"/>
      <c r="O85" s="23"/>
      <c r="P85" s="50"/>
      <c r="Q85" s="74"/>
      <c r="R85" s="41"/>
      <c r="S85" s="41"/>
    </row>
    <row r="86" spans="2:22" s="53" customFormat="1" x14ac:dyDescent="0.3">
      <c r="B86" s="20"/>
      <c r="C86" s="20"/>
      <c r="D86" s="10"/>
      <c r="E86" s="10"/>
      <c r="F86" s="8"/>
      <c r="G86" s="8"/>
      <c r="H86" s="69"/>
      <c r="I86" s="34"/>
      <c r="J86" s="35"/>
      <c r="K86" s="29"/>
      <c r="L86" s="28"/>
      <c r="M86" s="36"/>
      <c r="N86" s="29"/>
      <c r="O86" s="23"/>
      <c r="P86" s="50"/>
      <c r="Q86" s="75"/>
      <c r="R86" s="38"/>
      <c r="S86" s="38"/>
      <c r="T86" s="10"/>
      <c r="U86" s="10"/>
    </row>
    <row r="87" spans="2:22" x14ac:dyDescent="0.3">
      <c r="B87" s="20"/>
      <c r="C87" s="20"/>
      <c r="H87" s="69"/>
      <c r="I87" s="46"/>
      <c r="J87" s="15"/>
      <c r="K87" s="29"/>
      <c r="L87" s="28"/>
      <c r="M87" s="28"/>
      <c r="N87" s="29"/>
      <c r="O87" s="23"/>
      <c r="P87" s="50"/>
      <c r="Q87" s="75"/>
      <c r="R87" s="46"/>
      <c r="S87" s="46"/>
    </row>
    <row r="88" spans="2:22" x14ac:dyDescent="0.3">
      <c r="B88" s="20"/>
      <c r="C88" s="20"/>
      <c r="H88" s="69"/>
      <c r="I88" s="38"/>
      <c r="J88" s="15"/>
      <c r="K88" s="29"/>
      <c r="L88" s="28"/>
      <c r="M88" s="28"/>
      <c r="N88" s="29"/>
      <c r="O88" s="23"/>
      <c r="P88" s="50"/>
      <c r="Q88" s="75"/>
      <c r="R88" s="38"/>
      <c r="S88" s="38"/>
    </row>
    <row r="89" spans="2:22" x14ac:dyDescent="0.3">
      <c r="B89" s="20"/>
      <c r="C89" s="19"/>
      <c r="D89" s="13"/>
      <c r="H89" s="69"/>
      <c r="I89" s="34"/>
      <c r="J89" s="35"/>
      <c r="K89" s="29"/>
      <c r="L89" s="28"/>
      <c r="M89" s="36"/>
      <c r="N89" s="29"/>
      <c r="O89" s="23"/>
      <c r="P89" s="50"/>
      <c r="Q89" s="75"/>
      <c r="R89" s="38"/>
      <c r="S89" s="38"/>
    </row>
    <row r="90" spans="2:22" x14ac:dyDescent="0.3">
      <c r="B90" s="20"/>
      <c r="C90" s="20"/>
      <c r="H90" s="69"/>
      <c r="I90" s="34"/>
      <c r="J90" s="35"/>
      <c r="K90" s="29"/>
      <c r="L90" s="28"/>
      <c r="M90" s="36"/>
      <c r="N90" s="29"/>
      <c r="O90" s="23"/>
      <c r="P90" s="50"/>
      <c r="Q90" s="75"/>
      <c r="R90" s="38"/>
      <c r="S90" s="38"/>
    </row>
    <row r="91" spans="2:22" x14ac:dyDescent="0.3">
      <c r="B91" s="20"/>
      <c r="C91" s="20"/>
      <c r="H91" s="69"/>
      <c r="I91" s="38"/>
      <c r="J91" s="15"/>
      <c r="K91" s="29"/>
      <c r="L91" s="28"/>
      <c r="M91" s="28"/>
      <c r="N91" s="29"/>
      <c r="O91" s="23"/>
      <c r="P91" s="50"/>
      <c r="Q91" s="75"/>
      <c r="R91" s="38"/>
      <c r="S91" s="38"/>
      <c r="V91" s="17"/>
    </row>
    <row r="92" spans="2:22" x14ac:dyDescent="0.3">
      <c r="B92" s="20"/>
      <c r="C92" s="20"/>
      <c r="J92" s="15"/>
      <c r="K92" s="29"/>
      <c r="L92" s="28"/>
      <c r="M92" s="28"/>
      <c r="N92" s="29"/>
      <c r="O92" s="23"/>
      <c r="P92" s="50"/>
      <c r="Q92" s="74"/>
    </row>
    <row r="93" spans="2:22" x14ac:dyDescent="0.3">
      <c r="B93" s="52"/>
      <c r="C93" s="86"/>
      <c r="D93" s="63"/>
      <c r="E93" s="53"/>
      <c r="F93" s="54"/>
      <c r="G93" s="54"/>
      <c r="H93" s="70"/>
      <c r="I93" s="55"/>
      <c r="J93" s="56"/>
      <c r="K93" s="57"/>
      <c r="L93" s="58"/>
      <c r="M93" s="59"/>
      <c r="N93" s="57"/>
      <c r="O93" s="60"/>
      <c r="P93" s="61"/>
      <c r="Q93" s="77"/>
      <c r="R93" s="62"/>
      <c r="S93" s="62"/>
      <c r="T93" s="53"/>
      <c r="U93" s="53"/>
    </row>
    <row r="94" spans="2:22" x14ac:dyDescent="0.3">
      <c r="B94" s="20"/>
      <c r="C94" s="20"/>
      <c r="J94" s="15"/>
      <c r="K94" s="29"/>
      <c r="L94" s="23"/>
      <c r="M94" s="23"/>
      <c r="N94" s="29"/>
      <c r="O94" s="23"/>
      <c r="P94" s="50"/>
      <c r="Q94" s="74"/>
    </row>
    <row r="95" spans="2:22" x14ac:dyDescent="0.3">
      <c r="B95" s="20"/>
      <c r="C95" s="20"/>
      <c r="J95" s="15"/>
      <c r="K95" s="29"/>
      <c r="L95" s="23"/>
      <c r="M95" s="23"/>
      <c r="N95" s="29"/>
      <c r="O95" s="23"/>
      <c r="P95" s="50"/>
      <c r="Q95" s="74"/>
    </row>
    <row r="96" spans="2:22" x14ac:dyDescent="0.3">
      <c r="B96" s="20"/>
      <c r="C96" s="20"/>
      <c r="J96" s="15"/>
      <c r="K96" s="29"/>
      <c r="L96" s="23"/>
      <c r="M96" s="23"/>
      <c r="N96" s="29"/>
      <c r="O96" s="23"/>
      <c r="P96" s="50"/>
      <c r="Q96" s="74"/>
    </row>
    <row r="97" spans="2:17" x14ac:dyDescent="0.3">
      <c r="B97" s="20"/>
      <c r="C97" s="20"/>
      <c r="J97" s="15"/>
      <c r="K97" s="29"/>
      <c r="L97" s="23"/>
      <c r="M97" s="23"/>
      <c r="N97" s="29"/>
      <c r="O97" s="23"/>
      <c r="P97" s="50"/>
      <c r="Q97" s="74"/>
    </row>
    <row r="98" spans="2:17" x14ac:dyDescent="0.3">
      <c r="B98" s="20"/>
      <c r="C98" s="20"/>
      <c r="J98" s="15"/>
      <c r="K98" s="29"/>
      <c r="L98" s="23"/>
      <c r="M98" s="23"/>
      <c r="N98" s="29"/>
      <c r="O98" s="23"/>
      <c r="P98" s="50"/>
      <c r="Q98" s="74"/>
    </row>
    <row r="99" spans="2:17" x14ac:dyDescent="0.3">
      <c r="B99" s="20"/>
      <c r="C99" s="20"/>
      <c r="J99" s="15"/>
      <c r="K99" s="29"/>
      <c r="L99" s="23"/>
      <c r="M99" s="23"/>
      <c r="N99" s="29"/>
      <c r="O99" s="23"/>
      <c r="P99" s="50"/>
      <c r="Q99" s="74"/>
    </row>
    <row r="100" spans="2:17" x14ac:dyDescent="0.3">
      <c r="B100" s="20"/>
      <c r="C100" s="20"/>
      <c r="J100" s="15"/>
      <c r="K100" s="29"/>
      <c r="L100" s="23"/>
      <c r="M100" s="23"/>
      <c r="N100" s="29"/>
      <c r="O100" s="23"/>
      <c r="P100" s="50"/>
      <c r="Q100" s="74"/>
    </row>
    <row r="101" spans="2:17" x14ac:dyDescent="0.3">
      <c r="B101" s="20"/>
      <c r="C101" s="20"/>
      <c r="J101" s="15"/>
      <c r="K101" s="29"/>
      <c r="L101" s="23"/>
      <c r="M101" s="23"/>
      <c r="N101" s="29"/>
      <c r="O101" s="23"/>
      <c r="P101" s="50"/>
      <c r="Q101" s="74"/>
    </row>
    <row r="102" spans="2:17" x14ac:dyDescent="0.3">
      <c r="B102" s="20"/>
      <c r="C102" s="20"/>
      <c r="J102" s="15"/>
      <c r="K102" s="29"/>
      <c r="L102" s="23"/>
      <c r="M102" s="23"/>
      <c r="N102" s="29"/>
      <c r="O102" s="23"/>
      <c r="P102" s="50"/>
      <c r="Q102" s="74"/>
    </row>
    <row r="103" spans="2:17" x14ac:dyDescent="0.3">
      <c r="B103" s="20"/>
      <c r="C103" s="20"/>
      <c r="J103" s="15"/>
      <c r="K103" s="29"/>
      <c r="L103" s="23"/>
      <c r="M103" s="23"/>
      <c r="N103" s="29"/>
      <c r="O103" s="23"/>
      <c r="P103" s="50"/>
      <c r="Q103" s="74"/>
    </row>
    <row r="104" spans="2:17" x14ac:dyDescent="0.3">
      <c r="B104" s="20"/>
      <c r="C104" s="20"/>
      <c r="J104" s="15"/>
      <c r="K104" s="29"/>
      <c r="L104" s="23"/>
      <c r="M104" s="23"/>
      <c r="N104" s="29"/>
      <c r="O104" s="23"/>
      <c r="P104" s="50"/>
      <c r="Q104" s="74"/>
    </row>
    <row r="105" spans="2:17" x14ac:dyDescent="0.3">
      <c r="B105" s="20"/>
      <c r="C105" s="20"/>
      <c r="J105" s="15"/>
      <c r="K105" s="29"/>
      <c r="L105" s="23"/>
      <c r="M105" s="23"/>
      <c r="N105" s="29"/>
      <c r="O105" s="23"/>
      <c r="P105" s="50"/>
      <c r="Q105" s="74"/>
    </row>
    <row r="106" spans="2:17" x14ac:dyDescent="0.3">
      <c r="B106" s="20"/>
      <c r="C106" s="20"/>
      <c r="J106" s="15"/>
      <c r="K106" s="29"/>
      <c r="L106" s="23"/>
      <c r="M106" s="23"/>
      <c r="N106" s="29"/>
      <c r="O106" s="23"/>
      <c r="P106" s="50"/>
      <c r="Q106" s="74"/>
    </row>
    <row r="107" spans="2:17" x14ac:dyDescent="0.3">
      <c r="B107" s="20"/>
      <c r="C107" s="20"/>
      <c r="J107" s="15"/>
      <c r="K107" s="29"/>
      <c r="L107" s="23"/>
      <c r="M107" s="23"/>
      <c r="N107" s="29"/>
      <c r="O107" s="23"/>
      <c r="P107" s="50"/>
      <c r="Q107" s="74"/>
    </row>
    <row r="108" spans="2:17" x14ac:dyDescent="0.3">
      <c r="B108" s="20"/>
      <c r="C108" s="20"/>
      <c r="J108" s="15"/>
      <c r="K108" s="29"/>
      <c r="L108" s="23"/>
      <c r="M108" s="23"/>
      <c r="N108" s="29"/>
      <c r="O108" s="23"/>
      <c r="P108" s="50"/>
      <c r="Q108" s="74"/>
    </row>
    <row r="109" spans="2:17" x14ac:dyDescent="0.3">
      <c r="B109" s="20"/>
      <c r="C109" s="20"/>
      <c r="J109" s="15"/>
      <c r="K109" s="29"/>
      <c r="L109" s="23"/>
      <c r="M109" s="23"/>
      <c r="N109" s="29"/>
      <c r="O109" s="23"/>
      <c r="P109" s="50"/>
      <c r="Q109" s="74"/>
    </row>
    <row r="110" spans="2:17" x14ac:dyDescent="0.3">
      <c r="B110" s="20"/>
      <c r="C110" s="20"/>
      <c r="J110" s="15"/>
      <c r="K110" s="29"/>
      <c r="L110" s="23"/>
      <c r="M110" s="23"/>
      <c r="N110" s="29"/>
      <c r="O110" s="23"/>
      <c r="P110" s="50"/>
      <c r="Q110" s="74"/>
    </row>
    <row r="111" spans="2:17" x14ac:dyDescent="0.3">
      <c r="B111" s="20"/>
      <c r="C111" s="20"/>
      <c r="J111" s="15"/>
      <c r="K111" s="29"/>
      <c r="L111" s="23"/>
      <c r="M111" s="23"/>
      <c r="N111" s="29"/>
      <c r="O111" s="23"/>
      <c r="P111" s="50"/>
      <c r="Q111" s="74"/>
    </row>
    <row r="112" spans="2:17" x14ac:dyDescent="0.3">
      <c r="B112" s="20"/>
      <c r="C112" s="20"/>
      <c r="J112" s="15"/>
      <c r="K112" s="29"/>
      <c r="L112" s="23"/>
      <c r="M112" s="23"/>
      <c r="N112" s="29"/>
      <c r="O112" s="23"/>
      <c r="P112" s="50"/>
      <c r="Q112" s="74"/>
    </row>
    <row r="113" spans="2:20" x14ac:dyDescent="0.3">
      <c r="B113" s="20"/>
      <c r="C113" s="20"/>
      <c r="J113" s="15"/>
      <c r="K113" s="29"/>
      <c r="L113" s="23"/>
      <c r="M113" s="23"/>
      <c r="N113" s="29"/>
      <c r="O113" s="23"/>
      <c r="P113" s="50"/>
      <c r="Q113" s="74"/>
    </row>
    <row r="114" spans="2:20" x14ac:dyDescent="0.3">
      <c r="B114" s="21"/>
      <c r="C114" s="21"/>
      <c r="J114" s="15"/>
      <c r="K114" s="29"/>
      <c r="L114" s="23"/>
      <c r="M114" s="23"/>
      <c r="N114" s="29"/>
      <c r="O114" s="23"/>
      <c r="P114" s="50"/>
      <c r="Q114" s="74"/>
    </row>
    <row r="115" spans="2:20" x14ac:dyDescent="0.3">
      <c r="B115" s="21"/>
      <c r="C115" s="21"/>
      <c r="J115" s="15"/>
      <c r="K115" s="29"/>
      <c r="L115" s="23"/>
      <c r="M115" s="23"/>
      <c r="N115" s="29"/>
      <c r="O115" s="23"/>
      <c r="P115" s="50"/>
      <c r="Q115" s="74"/>
    </row>
    <row r="116" spans="2:20" x14ac:dyDescent="0.3">
      <c r="B116" s="20"/>
      <c r="C116" s="20"/>
      <c r="J116" s="15"/>
      <c r="K116" s="29"/>
      <c r="L116" s="23"/>
      <c r="M116" s="23"/>
      <c r="N116" s="29"/>
      <c r="O116" s="23"/>
      <c r="P116" s="50"/>
      <c r="Q116" s="74"/>
    </row>
    <row r="117" spans="2:20" x14ac:dyDescent="0.3">
      <c r="B117" s="20"/>
      <c r="C117" s="20"/>
      <c r="J117" s="15"/>
      <c r="K117" s="29"/>
      <c r="L117" s="23"/>
      <c r="M117" s="23"/>
      <c r="N117" s="29"/>
      <c r="O117" s="23"/>
      <c r="P117" s="50"/>
      <c r="Q117" s="74"/>
    </row>
    <row r="118" spans="2:20" x14ac:dyDescent="0.3">
      <c r="B118" s="20"/>
      <c r="C118" s="20"/>
      <c r="J118" s="15"/>
      <c r="K118" s="29"/>
      <c r="L118" s="23"/>
      <c r="M118" s="23"/>
      <c r="N118" s="29"/>
      <c r="O118" s="23"/>
      <c r="P118" s="50"/>
      <c r="Q118" s="74"/>
    </row>
    <row r="119" spans="2:20" x14ac:dyDescent="0.3">
      <c r="B119" s="20"/>
      <c r="C119" s="20"/>
      <c r="J119" s="15"/>
      <c r="K119" s="29"/>
      <c r="L119" s="23"/>
      <c r="M119" s="23"/>
      <c r="N119" s="29"/>
      <c r="O119" s="23"/>
      <c r="P119" s="50"/>
      <c r="Q119" s="74"/>
    </row>
    <row r="120" spans="2:20" x14ac:dyDescent="0.3">
      <c r="B120" s="20"/>
      <c r="C120" s="20"/>
      <c r="J120" s="15"/>
      <c r="K120" s="29"/>
      <c r="L120" s="23"/>
      <c r="M120" s="23"/>
      <c r="N120" s="29"/>
      <c r="O120" s="23"/>
      <c r="P120" s="50"/>
      <c r="Q120" s="74"/>
    </row>
    <row r="121" spans="2:20" x14ac:dyDescent="0.3">
      <c r="B121" s="20"/>
      <c r="C121" s="20"/>
      <c r="J121" s="15"/>
      <c r="K121" s="29"/>
      <c r="L121" s="23"/>
      <c r="M121" s="23"/>
      <c r="N121" s="29"/>
      <c r="O121" s="23"/>
      <c r="P121" s="50"/>
      <c r="Q121" s="74"/>
    </row>
    <row r="122" spans="2:20" x14ac:dyDescent="0.3">
      <c r="B122" s="20"/>
      <c r="C122" s="20"/>
      <c r="J122" s="15"/>
      <c r="K122" s="29"/>
      <c r="L122" s="23"/>
      <c r="M122" s="23"/>
      <c r="N122" s="29"/>
      <c r="O122" s="23"/>
      <c r="P122" s="50"/>
      <c r="Q122" s="74"/>
    </row>
    <row r="123" spans="2:20" x14ac:dyDescent="0.3">
      <c r="B123" s="20"/>
      <c r="C123" s="20"/>
      <c r="D123" s="16"/>
      <c r="E123" s="16"/>
      <c r="I123" s="16"/>
      <c r="J123" s="18"/>
      <c r="K123" s="29"/>
      <c r="L123" s="23"/>
      <c r="M123" s="23"/>
      <c r="N123" s="29"/>
      <c r="O123" s="23"/>
      <c r="P123" s="50"/>
      <c r="Q123" s="74"/>
      <c r="R123" s="16"/>
      <c r="S123" s="16"/>
      <c r="T123" s="16"/>
    </row>
    <row r="124" spans="2:20" x14ac:dyDescent="0.3">
      <c r="B124" s="20"/>
      <c r="C124" s="20"/>
      <c r="J124" s="15"/>
      <c r="K124" s="29"/>
      <c r="L124" s="23"/>
      <c r="M124" s="23"/>
      <c r="N124" s="29"/>
      <c r="O124" s="23"/>
      <c r="P124" s="9"/>
      <c r="Q124" s="78"/>
    </row>
    <row r="125" spans="2:20" x14ac:dyDescent="0.3">
      <c r="F125" s="16"/>
      <c r="G125" s="16"/>
      <c r="H125" s="16"/>
      <c r="K125" s="16"/>
      <c r="L125" s="16"/>
      <c r="M125" s="16"/>
      <c r="N125" s="16"/>
      <c r="O125" s="16"/>
      <c r="P125" s="16"/>
    </row>
    <row r="126" spans="2:20" x14ac:dyDescent="0.3">
      <c r="F126" s="16"/>
      <c r="G126" s="16"/>
      <c r="H126" s="16"/>
      <c r="K126" s="16"/>
      <c r="L126" s="16"/>
      <c r="M126" s="16"/>
      <c r="N126" s="16"/>
      <c r="O126" s="16"/>
      <c r="P126" s="16"/>
    </row>
    <row r="127" spans="2:20" x14ac:dyDescent="0.3">
      <c r="F127" s="16"/>
      <c r="G127" s="16"/>
      <c r="H127" s="16"/>
      <c r="K127" s="16"/>
      <c r="L127" s="16"/>
      <c r="M127" s="16"/>
      <c r="N127" s="16"/>
      <c r="O127" s="16"/>
      <c r="P127" s="16"/>
    </row>
    <row r="128" spans="2:20" x14ac:dyDescent="0.3">
      <c r="F128" s="16"/>
      <c r="G128" s="16"/>
      <c r="H128" s="16"/>
      <c r="K128" s="16"/>
      <c r="L128" s="16"/>
      <c r="M128" s="16"/>
      <c r="N128" s="16"/>
      <c r="O128" s="16"/>
      <c r="P128" s="16"/>
    </row>
    <row r="129" spans="6:16" x14ac:dyDescent="0.3">
      <c r="F129" s="16"/>
      <c r="G129" s="16"/>
      <c r="H129" s="16"/>
      <c r="K129" s="16"/>
      <c r="L129" s="16"/>
      <c r="M129" s="16"/>
      <c r="N129" s="16"/>
      <c r="O129" s="16"/>
      <c r="P129" s="16"/>
    </row>
    <row r="130" spans="6:16" x14ac:dyDescent="0.3">
      <c r="F130" s="16"/>
      <c r="G130" s="16"/>
      <c r="H130" s="16"/>
      <c r="K130" s="16"/>
      <c r="L130" s="16"/>
      <c r="M130" s="16"/>
      <c r="N130" s="16"/>
      <c r="O130" s="16"/>
      <c r="P130" s="16"/>
    </row>
    <row r="131" spans="6:16" x14ac:dyDescent="0.3">
      <c r="F131" s="16"/>
      <c r="G131" s="16"/>
      <c r="H131" s="16"/>
      <c r="K131" s="16"/>
      <c r="L131" s="16"/>
      <c r="M131" s="16"/>
      <c r="N131" s="16"/>
      <c r="O131" s="16"/>
      <c r="P131" s="16"/>
    </row>
    <row r="132" spans="6:16" x14ac:dyDescent="0.3">
      <c r="F132" s="16"/>
      <c r="G132" s="16"/>
      <c r="H132" s="16"/>
      <c r="K132" s="16"/>
      <c r="L132" s="16"/>
      <c r="M132" s="16"/>
      <c r="N132" s="16"/>
      <c r="O132" s="16"/>
      <c r="P132" s="16"/>
    </row>
    <row r="133" spans="6:16" x14ac:dyDescent="0.3">
      <c r="F133" s="16"/>
      <c r="G133" s="16"/>
      <c r="H133" s="16"/>
      <c r="K133" s="16"/>
      <c r="L133" s="16"/>
      <c r="M133" s="16"/>
      <c r="N133" s="16"/>
      <c r="O133" s="16"/>
      <c r="P133" s="16"/>
    </row>
    <row r="134" spans="6:16" x14ac:dyDescent="0.3">
      <c r="F134" s="16"/>
      <c r="G134" s="16"/>
      <c r="H134" s="16"/>
      <c r="K134" s="16"/>
      <c r="L134" s="16"/>
      <c r="M134" s="16"/>
      <c r="N134" s="16"/>
      <c r="O134" s="16"/>
      <c r="P134" s="16"/>
    </row>
    <row r="135" spans="6:16" x14ac:dyDescent="0.3">
      <c r="F135" s="16"/>
      <c r="G135" s="16"/>
      <c r="H135" s="16"/>
      <c r="K135" s="16"/>
      <c r="L135" s="16"/>
      <c r="M135" s="16"/>
      <c r="N135" s="16"/>
      <c r="O135" s="16"/>
      <c r="P135" s="16"/>
    </row>
    <row r="136" spans="6:16" x14ac:dyDescent="0.3">
      <c r="F136" s="16"/>
      <c r="G136" s="16"/>
      <c r="H136" s="16"/>
      <c r="K136" s="16"/>
      <c r="L136" s="16"/>
      <c r="M136" s="16"/>
      <c r="N136" s="16"/>
      <c r="O136" s="16"/>
      <c r="P136" s="16"/>
    </row>
    <row r="137" spans="6:16" x14ac:dyDescent="0.3">
      <c r="F137" s="16"/>
      <c r="G137" s="16"/>
      <c r="H137" s="16"/>
      <c r="K137" s="16"/>
      <c r="L137" s="16"/>
      <c r="M137" s="16"/>
      <c r="N137" s="16"/>
      <c r="O137" s="16"/>
      <c r="P137" s="16"/>
    </row>
    <row r="138" spans="6:16" x14ac:dyDescent="0.3">
      <c r="F138" s="16"/>
      <c r="G138" s="16"/>
      <c r="H138" s="16"/>
      <c r="K138" s="16"/>
      <c r="L138" s="16"/>
      <c r="M138" s="16"/>
      <c r="N138" s="16"/>
      <c r="O138" s="16"/>
      <c r="P138" s="16"/>
    </row>
    <row r="139" spans="6:16" x14ac:dyDescent="0.3">
      <c r="F139" s="16"/>
      <c r="G139" s="16"/>
      <c r="H139" s="16"/>
      <c r="K139" s="16"/>
      <c r="L139" s="16"/>
      <c r="M139" s="16"/>
      <c r="N139" s="16"/>
      <c r="O139" s="16"/>
      <c r="P139" s="16"/>
    </row>
    <row r="140" spans="6:16" x14ac:dyDescent="0.3">
      <c r="F140" s="16"/>
      <c r="G140" s="16"/>
      <c r="H140" s="16"/>
      <c r="K140" s="16"/>
      <c r="L140" s="16"/>
      <c r="M140" s="16"/>
      <c r="N140" s="16"/>
      <c r="O140" s="16"/>
      <c r="P140" s="16"/>
    </row>
    <row r="141" spans="6:16" x14ac:dyDescent="0.3">
      <c r="F141" s="16"/>
      <c r="G141" s="16"/>
      <c r="H141" s="16"/>
      <c r="K141" s="16"/>
      <c r="L141" s="16"/>
      <c r="M141" s="16"/>
      <c r="N141" s="16"/>
      <c r="O141" s="16"/>
      <c r="P141" s="16"/>
    </row>
    <row r="142" spans="6:16" x14ac:dyDescent="0.3">
      <c r="F142" s="16"/>
      <c r="G142" s="16"/>
      <c r="H142" s="16"/>
      <c r="K142" s="16"/>
      <c r="L142" s="16"/>
      <c r="M142" s="16"/>
      <c r="N142" s="16"/>
      <c r="O142" s="16"/>
      <c r="P142" s="16"/>
    </row>
    <row r="143" spans="6:16" x14ac:dyDescent="0.3">
      <c r="F143" s="16"/>
      <c r="G143" s="16"/>
      <c r="H143" s="16"/>
      <c r="K143" s="16"/>
      <c r="L143" s="16"/>
      <c r="M143" s="16"/>
      <c r="N143" s="16"/>
      <c r="O143" s="16"/>
      <c r="P143" s="16"/>
    </row>
    <row r="144" spans="6:16" x14ac:dyDescent="0.3">
      <c r="F144" s="16"/>
      <c r="G144" s="16"/>
      <c r="H144" s="16"/>
      <c r="K144" s="16"/>
      <c r="L144" s="16"/>
      <c r="M144" s="16"/>
      <c r="N144" s="16"/>
      <c r="O144" s="16"/>
      <c r="P144" s="16"/>
    </row>
    <row r="145" spans="6:16" x14ac:dyDescent="0.3">
      <c r="F145" s="16"/>
      <c r="G145" s="16"/>
      <c r="H145" s="16"/>
      <c r="K145" s="16"/>
      <c r="L145" s="16"/>
      <c r="M145" s="16"/>
      <c r="N145" s="16"/>
      <c r="O145" s="16"/>
      <c r="P145" s="16"/>
    </row>
    <row r="146" spans="6:16" x14ac:dyDescent="0.3">
      <c r="F146" s="16"/>
      <c r="G146" s="16"/>
      <c r="H146" s="16"/>
      <c r="K146" s="16"/>
      <c r="L146" s="16"/>
      <c r="M146" s="16"/>
      <c r="N146" s="16"/>
      <c r="O146" s="16"/>
      <c r="P146" s="16"/>
    </row>
    <row r="147" spans="6:16" x14ac:dyDescent="0.3">
      <c r="F147" s="16"/>
      <c r="G147" s="16"/>
      <c r="H147" s="16"/>
      <c r="K147" s="16"/>
      <c r="L147" s="16"/>
      <c r="M147" s="16"/>
      <c r="N147" s="16"/>
      <c r="O147" s="16"/>
      <c r="P147" s="16"/>
    </row>
    <row r="148" spans="6:16" x14ac:dyDescent="0.3">
      <c r="F148" s="16"/>
      <c r="G148" s="16"/>
      <c r="H148" s="16"/>
      <c r="K148" s="16"/>
      <c r="L148" s="16"/>
      <c r="M148" s="16"/>
      <c r="N148" s="16"/>
      <c r="O148" s="16"/>
      <c r="P148" s="16"/>
    </row>
    <row r="149" spans="6:16" x14ac:dyDescent="0.3">
      <c r="F149" s="16"/>
      <c r="G149" s="16"/>
      <c r="H149" s="16"/>
      <c r="K149" s="16"/>
      <c r="L149" s="16"/>
      <c r="M149" s="16"/>
      <c r="N149" s="16"/>
      <c r="O149" s="16"/>
      <c r="P149" s="16"/>
    </row>
    <row r="150" spans="6:16" x14ac:dyDescent="0.3">
      <c r="F150" s="16"/>
      <c r="G150" s="16"/>
      <c r="H150" s="16"/>
      <c r="K150" s="16"/>
      <c r="L150" s="16"/>
      <c r="M150" s="16"/>
      <c r="N150" s="16"/>
      <c r="O150" s="16"/>
      <c r="P150" s="16"/>
    </row>
    <row r="151" spans="6:16" x14ac:dyDescent="0.3">
      <c r="F151" s="16"/>
      <c r="G151" s="16"/>
      <c r="H151" s="16"/>
      <c r="K151" s="16"/>
      <c r="L151" s="16"/>
      <c r="M151" s="16"/>
      <c r="N151" s="16"/>
      <c r="O151" s="16"/>
      <c r="P151" s="16"/>
    </row>
    <row r="152" spans="6:16" x14ac:dyDescent="0.3">
      <c r="F152" s="16"/>
      <c r="G152" s="16"/>
      <c r="H152" s="16"/>
      <c r="K152" s="16"/>
      <c r="L152" s="16"/>
      <c r="M152" s="16"/>
      <c r="N152" s="16"/>
      <c r="O152" s="16"/>
      <c r="P152" s="16"/>
    </row>
    <row r="153" spans="6:16" x14ac:dyDescent="0.3">
      <c r="F153" s="16"/>
      <c r="G153" s="16"/>
      <c r="H153" s="16"/>
      <c r="K153" s="16"/>
      <c r="L153" s="16"/>
      <c r="M153" s="16"/>
      <c r="N153" s="16"/>
      <c r="O153" s="16"/>
      <c r="P153" s="16"/>
    </row>
    <row r="154" spans="6:16" x14ac:dyDescent="0.3">
      <c r="F154" s="16"/>
      <c r="G154" s="16"/>
      <c r="H154" s="16"/>
      <c r="K154" s="16"/>
      <c r="L154" s="16"/>
      <c r="M154" s="16"/>
      <c r="N154" s="16"/>
      <c r="O154" s="16"/>
      <c r="P154" s="16"/>
    </row>
    <row r="155" spans="6:16" x14ac:dyDescent="0.3">
      <c r="F155" s="16"/>
      <c r="G155" s="16"/>
      <c r="H155" s="16"/>
      <c r="K155" s="16"/>
      <c r="L155" s="16"/>
      <c r="M155" s="16"/>
      <c r="N155" s="16"/>
      <c r="O155" s="16"/>
      <c r="P155" s="16"/>
    </row>
    <row r="156" spans="6:16" x14ac:dyDescent="0.3">
      <c r="F156" s="16"/>
      <c r="G156" s="16"/>
      <c r="H156" s="16"/>
      <c r="K156" s="16"/>
      <c r="L156" s="16"/>
      <c r="M156" s="16"/>
      <c r="N156" s="16"/>
      <c r="O156" s="16"/>
      <c r="P156" s="16"/>
    </row>
    <row r="157" spans="6:16" x14ac:dyDescent="0.3">
      <c r="F157" s="16"/>
      <c r="G157" s="16"/>
      <c r="H157" s="16"/>
      <c r="K157" s="16"/>
      <c r="L157" s="16"/>
      <c r="M157" s="16"/>
      <c r="N157" s="16"/>
      <c r="O157" s="16"/>
      <c r="P157" s="16"/>
    </row>
    <row r="158" spans="6:16" x14ac:dyDescent="0.3">
      <c r="F158" s="16"/>
      <c r="G158" s="16"/>
      <c r="H158" s="16"/>
      <c r="K158" s="16"/>
      <c r="L158" s="16"/>
      <c r="M158" s="16"/>
      <c r="N158" s="16"/>
      <c r="O158" s="16"/>
      <c r="P158" s="16"/>
    </row>
    <row r="159" spans="6:16" x14ac:dyDescent="0.3">
      <c r="F159" s="16"/>
      <c r="G159" s="16"/>
      <c r="H159" s="16"/>
      <c r="K159" s="16"/>
      <c r="L159" s="16"/>
      <c r="M159" s="16"/>
      <c r="N159" s="16"/>
      <c r="O159" s="16"/>
      <c r="P159" s="16"/>
    </row>
    <row r="160" spans="6:16" x14ac:dyDescent="0.3">
      <c r="F160" s="16"/>
      <c r="G160" s="16"/>
      <c r="H160" s="16"/>
      <c r="K160" s="16"/>
      <c r="L160" s="16"/>
      <c r="M160" s="16"/>
      <c r="N160" s="16"/>
      <c r="O160" s="16"/>
      <c r="P160" s="16"/>
    </row>
    <row r="161" spans="6:16" x14ac:dyDescent="0.3">
      <c r="F161" s="16"/>
      <c r="G161" s="16"/>
      <c r="H161" s="16"/>
      <c r="K161" s="16"/>
      <c r="L161" s="16"/>
      <c r="M161" s="16"/>
      <c r="N161" s="16"/>
      <c r="O161" s="16"/>
      <c r="P161" s="16"/>
    </row>
    <row r="162" spans="6:16" x14ac:dyDescent="0.3">
      <c r="F162" s="16"/>
      <c r="G162" s="16"/>
      <c r="H162" s="16"/>
      <c r="K162" s="16"/>
      <c r="L162" s="16"/>
      <c r="M162" s="16"/>
      <c r="N162" s="16"/>
      <c r="O162" s="16"/>
      <c r="P162" s="16"/>
    </row>
    <row r="163" spans="6:16" x14ac:dyDescent="0.3">
      <c r="F163" s="16"/>
      <c r="G163" s="16"/>
      <c r="H163" s="16"/>
      <c r="K163" s="16"/>
      <c r="L163" s="16"/>
      <c r="M163" s="16"/>
      <c r="N163" s="16"/>
      <c r="O163" s="16"/>
      <c r="P163" s="16"/>
    </row>
    <row r="164" spans="6:16" x14ac:dyDescent="0.3">
      <c r="F164" s="16"/>
      <c r="G164" s="16"/>
      <c r="H164" s="16"/>
      <c r="K164" s="16"/>
      <c r="L164" s="16"/>
      <c r="M164" s="16"/>
      <c r="N164" s="16"/>
      <c r="O164" s="16"/>
      <c r="P164" s="16"/>
    </row>
    <row r="165" spans="6:16" x14ac:dyDescent="0.3">
      <c r="F165" s="16"/>
      <c r="G165" s="16"/>
      <c r="H165" s="16"/>
      <c r="K165" s="16"/>
      <c r="L165" s="16"/>
      <c r="M165" s="16"/>
      <c r="N165" s="16"/>
      <c r="O165" s="16"/>
      <c r="P165" s="16"/>
    </row>
    <row r="166" spans="6:16" x14ac:dyDescent="0.3">
      <c r="F166" s="16"/>
      <c r="G166" s="16"/>
      <c r="H166" s="16"/>
      <c r="K166" s="16"/>
      <c r="L166" s="16"/>
      <c r="M166" s="16"/>
      <c r="N166" s="16"/>
      <c r="O166" s="16"/>
      <c r="P166" s="16"/>
    </row>
    <row r="167" spans="6:16" x14ac:dyDescent="0.3">
      <c r="F167" s="16"/>
      <c r="G167" s="16"/>
      <c r="H167" s="16"/>
      <c r="K167" s="16"/>
      <c r="L167" s="16"/>
      <c r="M167" s="16"/>
      <c r="N167" s="16"/>
      <c r="O167" s="16"/>
      <c r="P167" s="16"/>
    </row>
    <row r="168" spans="6:16" x14ac:dyDescent="0.3">
      <c r="F168" s="16"/>
      <c r="G168" s="16"/>
      <c r="H168" s="16"/>
      <c r="K168" s="16"/>
      <c r="L168" s="16"/>
      <c r="M168" s="16"/>
      <c r="N168" s="16"/>
      <c r="O168" s="16"/>
      <c r="P168" s="16"/>
    </row>
    <row r="169" spans="6:16" x14ac:dyDescent="0.3">
      <c r="F169" s="16"/>
      <c r="G169" s="16"/>
      <c r="H169" s="16"/>
      <c r="K169" s="16"/>
      <c r="L169" s="16"/>
      <c r="M169" s="16"/>
      <c r="N169" s="16"/>
      <c r="O169" s="16"/>
      <c r="P169" s="16"/>
    </row>
    <row r="170" spans="6:16" x14ac:dyDescent="0.3">
      <c r="F170" s="16"/>
      <c r="G170" s="16"/>
      <c r="H170" s="16"/>
      <c r="K170" s="16"/>
      <c r="L170" s="16"/>
      <c r="M170" s="16"/>
      <c r="N170" s="16"/>
      <c r="O170" s="16"/>
      <c r="P170" s="16"/>
    </row>
    <row r="171" spans="6:16" x14ac:dyDescent="0.3">
      <c r="F171" s="16"/>
      <c r="G171" s="16"/>
      <c r="H171" s="16"/>
      <c r="K171" s="16"/>
      <c r="L171" s="16"/>
      <c r="M171" s="16"/>
      <c r="N171" s="16"/>
      <c r="O171" s="16"/>
      <c r="P171" s="16"/>
    </row>
    <row r="172" spans="6:16" x14ac:dyDescent="0.3">
      <c r="F172" s="16"/>
      <c r="G172" s="16"/>
      <c r="H172" s="16"/>
      <c r="K172" s="16"/>
      <c r="L172" s="16"/>
      <c r="M172" s="16"/>
      <c r="N172" s="16"/>
      <c r="O172" s="16"/>
      <c r="P172" s="16"/>
    </row>
    <row r="173" spans="6:16" x14ac:dyDescent="0.3">
      <c r="F173" s="16"/>
      <c r="G173" s="16"/>
      <c r="H173" s="16"/>
      <c r="K173" s="16"/>
      <c r="L173" s="16"/>
      <c r="M173" s="16"/>
      <c r="N173" s="16"/>
      <c r="O173" s="16"/>
      <c r="P173" s="16"/>
    </row>
    <row r="174" spans="6:16" x14ac:dyDescent="0.3">
      <c r="F174" s="16"/>
      <c r="G174" s="16"/>
      <c r="H174" s="16"/>
      <c r="K174" s="16"/>
      <c r="L174" s="16"/>
      <c r="M174" s="16"/>
      <c r="N174" s="16"/>
      <c r="O174" s="16"/>
      <c r="P174" s="16"/>
    </row>
    <row r="175" spans="6:16" x14ac:dyDescent="0.3">
      <c r="F175" s="16"/>
      <c r="G175" s="16"/>
      <c r="H175" s="16"/>
    </row>
    <row r="176" spans="6:16" x14ac:dyDescent="0.3">
      <c r="F176" s="16"/>
      <c r="G176" s="16"/>
      <c r="H176" s="16"/>
    </row>
    <row r="177" spans="6:8" x14ac:dyDescent="0.3">
      <c r="F177" s="16"/>
      <c r="G177" s="16"/>
      <c r="H177" s="16"/>
    </row>
    <row r="178" spans="6:8" x14ac:dyDescent="0.3">
      <c r="F178" s="16"/>
      <c r="G178" s="16"/>
      <c r="H178" s="16"/>
    </row>
    <row r="179" spans="6:8" x14ac:dyDescent="0.3">
      <c r="F179" s="16"/>
      <c r="G179" s="16"/>
      <c r="H179" s="16"/>
    </row>
    <row r="180" spans="6:8" x14ac:dyDescent="0.3">
      <c r="F180" s="16"/>
      <c r="G180" s="16"/>
      <c r="H180" s="16"/>
    </row>
    <row r="181" spans="6:8" x14ac:dyDescent="0.3">
      <c r="F181" s="16"/>
      <c r="G181" s="16"/>
      <c r="H181" s="16"/>
    </row>
    <row r="182" spans="6:8" x14ac:dyDescent="0.3">
      <c r="F182" s="16"/>
      <c r="G182" s="16"/>
      <c r="H182" s="16"/>
    </row>
    <row r="183" spans="6:8" x14ac:dyDescent="0.3">
      <c r="F183" s="16"/>
      <c r="G183" s="16"/>
      <c r="H183" s="16"/>
    </row>
    <row r="184" spans="6:8" x14ac:dyDescent="0.3">
      <c r="F184" s="16"/>
      <c r="G184" s="16"/>
      <c r="H184" s="16"/>
    </row>
  </sheetData>
  <autoFilter ref="A2:V65" xr:uid="{00000000-0001-0000-0000-000000000000}"/>
  <sortState xmlns:xlrd2="http://schemas.microsoft.com/office/spreadsheetml/2017/richdata2" ref="B3:U65">
    <sortCondition ref="E3:E65"/>
    <sortCondition ref="D3:D65"/>
  </sortState>
  <mergeCells count="1">
    <mergeCell ref="B1:U1"/>
  </mergeCells>
  <dataValidations count="1">
    <dataValidation type="list" allowBlank="1" showInputMessage="1" showErrorMessage="1" sqref="E3:E4 E5:E341" xr:uid="{00000000-0002-0000-0000-000000000000}">
      <formula1>Klassenumre</formula1>
    </dataValidation>
  </dataValidations>
  <printOptions horizontalCentered="1"/>
  <pageMargins left="0" right="0" top="0" bottom="0" header="0" footer="0"/>
  <pageSetup paperSize="9" fitToHeight="0" orientation="landscape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D25" sqref="D25"/>
    </sheetView>
  </sheetViews>
  <sheetFormatPr baseColWidth="10" defaultColWidth="10.88671875" defaultRowHeight="14.4" x14ac:dyDescent="0.3"/>
  <cols>
    <col min="1" max="1" width="4" style="3" bestFit="1" customWidth="1"/>
    <col min="2" max="2" width="17.5546875" style="3" bestFit="1" customWidth="1"/>
    <col min="3" max="3" width="23.44140625" style="3" bestFit="1" customWidth="1"/>
    <col min="4" max="4" width="15.44140625" style="3" customWidth="1"/>
    <col min="5" max="5" width="10.88671875" style="3"/>
    <col min="6" max="6" width="14.44140625" style="3" bestFit="1" customWidth="1"/>
    <col min="7" max="16384" width="10.88671875" style="3"/>
  </cols>
  <sheetData>
    <row r="1" spans="1:7" x14ac:dyDescent="0.3">
      <c r="A1" s="6"/>
      <c r="B1" s="6"/>
      <c r="C1" s="6"/>
      <c r="D1" s="7" t="s">
        <v>14</v>
      </c>
    </row>
    <row r="2" spans="1:7" x14ac:dyDescent="0.3">
      <c r="A2" s="1">
        <v>101</v>
      </c>
      <c r="B2" s="2" t="s">
        <v>27</v>
      </c>
      <c r="C2" s="3" t="s">
        <v>0</v>
      </c>
      <c r="D2" s="3">
        <f>COUNTIF(Påmeldingsliste!$E$3:$E$993,A2)</f>
        <v>1</v>
      </c>
      <c r="F2" s="5" t="s">
        <v>13</v>
      </c>
      <c r="G2" s="4">
        <v>44520</v>
      </c>
    </row>
    <row r="3" spans="1:7" x14ac:dyDescent="0.3">
      <c r="A3" s="1">
        <v>102</v>
      </c>
      <c r="B3" s="2" t="s">
        <v>27</v>
      </c>
      <c r="C3" s="3" t="s">
        <v>1</v>
      </c>
      <c r="D3" s="3">
        <f>COUNTIF(Påmeldingsliste!$E$3:$E$993,A3)</f>
        <v>1</v>
      </c>
    </row>
    <row r="4" spans="1:7" x14ac:dyDescent="0.3">
      <c r="A4" s="1">
        <v>103</v>
      </c>
      <c r="B4" s="2" t="s">
        <v>27</v>
      </c>
      <c r="C4" s="3" t="s">
        <v>2</v>
      </c>
      <c r="D4" s="3">
        <f>COUNTIF(Påmeldingsliste!$E$3:$E$993,A4)</f>
        <v>0</v>
      </c>
    </row>
    <row r="5" spans="1:7" x14ac:dyDescent="0.3">
      <c r="A5" s="1">
        <v>104</v>
      </c>
      <c r="B5" s="2" t="s">
        <v>27</v>
      </c>
      <c r="C5" s="3" t="s">
        <v>3</v>
      </c>
      <c r="D5" s="3">
        <f>COUNTIF(Påmeldingsliste!$E$3:$E$993,A5)</f>
        <v>0</v>
      </c>
    </row>
    <row r="6" spans="1:7" x14ac:dyDescent="0.3">
      <c r="A6" s="1">
        <v>201</v>
      </c>
      <c r="B6" s="1" t="s">
        <v>4</v>
      </c>
      <c r="C6" s="3" t="s">
        <v>0</v>
      </c>
      <c r="D6" s="3">
        <f>COUNTIF(Påmeldingsliste!$E$3:$E$993,A6)</f>
        <v>0</v>
      </c>
    </row>
    <row r="7" spans="1:7" x14ac:dyDescent="0.3">
      <c r="A7" s="1">
        <v>202</v>
      </c>
      <c r="B7" s="1" t="s">
        <v>4</v>
      </c>
      <c r="C7" s="3" t="s">
        <v>1</v>
      </c>
      <c r="D7" s="3">
        <f>COUNTIF(Påmeldingsliste!$E$3:$E$993,A7)</f>
        <v>2</v>
      </c>
    </row>
    <row r="8" spans="1:7" x14ac:dyDescent="0.3">
      <c r="A8" s="1">
        <v>203</v>
      </c>
      <c r="B8" s="1" t="s">
        <v>4</v>
      </c>
      <c r="C8" s="3" t="s">
        <v>2</v>
      </c>
      <c r="D8" s="3">
        <f>COUNTIF(Påmeldingsliste!$E$3:$E$993,A8)</f>
        <v>0</v>
      </c>
    </row>
    <row r="9" spans="1:7" x14ac:dyDescent="0.3">
      <c r="A9" s="1">
        <v>204</v>
      </c>
      <c r="B9" s="1" t="s">
        <v>4</v>
      </c>
      <c r="C9" s="3" t="s">
        <v>3</v>
      </c>
      <c r="D9" s="3">
        <f>COUNTIF(Påmeldingsliste!$E$3:$E$993,A9)</f>
        <v>0</v>
      </c>
    </row>
    <row r="10" spans="1:7" x14ac:dyDescent="0.3">
      <c r="A10" s="1">
        <v>301</v>
      </c>
      <c r="B10" s="1" t="s">
        <v>5</v>
      </c>
      <c r="C10" s="3" t="s">
        <v>0</v>
      </c>
      <c r="D10" s="3">
        <f>COUNTIF(Påmeldingsliste!$E$3:$E$993,A10)</f>
        <v>4</v>
      </c>
    </row>
    <row r="11" spans="1:7" x14ac:dyDescent="0.3">
      <c r="A11" s="1">
        <v>302</v>
      </c>
      <c r="B11" s="1" t="s">
        <v>5</v>
      </c>
      <c r="C11" s="3" t="s">
        <v>1</v>
      </c>
      <c r="D11" s="3">
        <f>COUNTIF(Påmeldingsliste!$E$3:$E$993,A11)</f>
        <v>4</v>
      </c>
    </row>
    <row r="12" spans="1:7" x14ac:dyDescent="0.3">
      <c r="A12" s="1">
        <v>303</v>
      </c>
      <c r="B12" s="1" t="s">
        <v>5</v>
      </c>
      <c r="C12" s="3" t="s">
        <v>2</v>
      </c>
      <c r="D12" s="3">
        <f>COUNTIF(Påmeldingsliste!$E$3:$E$993,A12)</f>
        <v>2</v>
      </c>
    </row>
    <row r="13" spans="1:7" x14ac:dyDescent="0.3">
      <c r="A13" s="1">
        <v>304</v>
      </c>
      <c r="B13" s="1" t="s">
        <v>5</v>
      </c>
      <c r="C13" s="3" t="s">
        <v>3</v>
      </c>
      <c r="D13" s="3">
        <f>COUNTIF(Påmeldingsliste!$E$3:$E$993,A13)</f>
        <v>0</v>
      </c>
    </row>
    <row r="14" spans="1:7" x14ac:dyDescent="0.3">
      <c r="A14" s="1">
        <v>401</v>
      </c>
      <c r="B14" s="1" t="s">
        <v>28</v>
      </c>
      <c r="C14" s="3" t="s">
        <v>0</v>
      </c>
      <c r="D14" s="3">
        <f>COUNTIF(Påmeldingsliste!$E$3:$E$993,A14)</f>
        <v>4</v>
      </c>
    </row>
    <row r="15" spans="1:7" x14ac:dyDescent="0.3">
      <c r="A15" s="1">
        <v>402</v>
      </c>
      <c r="B15" s="1" t="s">
        <v>28</v>
      </c>
      <c r="C15" s="3" t="s">
        <v>1</v>
      </c>
      <c r="D15" s="3">
        <f>COUNTIF(Påmeldingsliste!$E$3:$E$993,A15)</f>
        <v>3</v>
      </c>
    </row>
    <row r="16" spans="1:7" x14ac:dyDescent="0.3">
      <c r="A16" s="1">
        <v>403</v>
      </c>
      <c r="B16" s="1" t="s">
        <v>28</v>
      </c>
      <c r="C16" s="3" t="s">
        <v>2</v>
      </c>
      <c r="D16" s="3">
        <f>COUNTIF(Påmeldingsliste!$E$3:$E$993,A16)</f>
        <v>1</v>
      </c>
    </row>
    <row r="17" spans="1:4" x14ac:dyDescent="0.3">
      <c r="A17" s="1">
        <v>404</v>
      </c>
      <c r="B17" s="1" t="s">
        <v>28</v>
      </c>
      <c r="C17" s="3" t="s">
        <v>3</v>
      </c>
      <c r="D17" s="3">
        <f>COUNTIF(Påmeldingsliste!$E$3:$E$993,A17)</f>
        <v>0</v>
      </c>
    </row>
    <row r="18" spans="1:4" x14ac:dyDescent="0.3">
      <c r="A18" s="1">
        <v>501</v>
      </c>
      <c r="B18" s="1" t="s">
        <v>29</v>
      </c>
      <c r="C18" s="3" t="s">
        <v>0</v>
      </c>
      <c r="D18" s="3">
        <f>COUNTIF(Påmeldingsliste!$E$3:$E$993,A18)</f>
        <v>4</v>
      </c>
    </row>
    <row r="19" spans="1:4" x14ac:dyDescent="0.3">
      <c r="A19" s="1">
        <v>502</v>
      </c>
      <c r="B19" s="1" t="s">
        <v>29</v>
      </c>
      <c r="C19" s="3" t="s">
        <v>1</v>
      </c>
      <c r="D19" s="3">
        <f>COUNTIF(Påmeldingsliste!$E$3:$E$993,A19)</f>
        <v>5</v>
      </c>
    </row>
    <row r="20" spans="1:4" x14ac:dyDescent="0.3">
      <c r="A20" s="1">
        <v>503</v>
      </c>
      <c r="B20" s="1" t="s">
        <v>29</v>
      </c>
      <c r="C20" s="3" t="s">
        <v>2</v>
      </c>
      <c r="D20" s="3">
        <f>COUNTIF(Påmeldingsliste!$E$3:$E$993,A20)</f>
        <v>5</v>
      </c>
    </row>
    <row r="21" spans="1:4" x14ac:dyDescent="0.3">
      <c r="A21" s="1">
        <v>504</v>
      </c>
      <c r="B21" s="1" t="s">
        <v>29</v>
      </c>
      <c r="C21" s="3" t="s">
        <v>3</v>
      </c>
      <c r="D21" s="3">
        <f>COUNTIF(Påmeldingsliste!$E$3:$E$993,A21)</f>
        <v>0</v>
      </c>
    </row>
    <row r="22" spans="1:4" x14ac:dyDescent="0.3">
      <c r="A22" s="1">
        <v>601</v>
      </c>
      <c r="B22" s="1" t="s">
        <v>6</v>
      </c>
      <c r="C22" s="3" t="s">
        <v>0</v>
      </c>
      <c r="D22" s="3">
        <f>COUNTIF(Påmeldingsliste!$E$3:$E$993,A22)</f>
        <v>7</v>
      </c>
    </row>
    <row r="23" spans="1:4" x14ac:dyDescent="0.3">
      <c r="A23" s="1">
        <v>602</v>
      </c>
      <c r="B23" s="1" t="s">
        <v>6</v>
      </c>
      <c r="C23" s="3" t="s">
        <v>1</v>
      </c>
      <c r="D23" s="3">
        <f>COUNTIF(Påmeldingsliste!$E$3:$E$993,A23)</f>
        <v>9</v>
      </c>
    </row>
    <row r="24" spans="1:4" x14ac:dyDescent="0.3">
      <c r="A24" s="1">
        <v>603</v>
      </c>
      <c r="B24" s="1" t="s">
        <v>6</v>
      </c>
      <c r="C24" s="3" t="s">
        <v>2</v>
      </c>
      <c r="D24" s="3">
        <f>COUNTIF(Påmeldingsliste!$E$3:$E$993,A24)</f>
        <v>5</v>
      </c>
    </row>
    <row r="25" spans="1:4" x14ac:dyDescent="0.3">
      <c r="A25" s="1">
        <v>604</v>
      </c>
      <c r="B25" s="1" t="s">
        <v>6</v>
      </c>
      <c r="C25" s="3" t="s">
        <v>3</v>
      </c>
      <c r="D25" s="3">
        <f>COUNTIF(Påmeldingsliste!$E$3:$E$993,A25)</f>
        <v>1</v>
      </c>
    </row>
    <row r="26" spans="1:4" x14ac:dyDescent="0.3">
      <c r="A26" s="1">
        <v>701</v>
      </c>
      <c r="B26" s="1" t="s">
        <v>30</v>
      </c>
      <c r="C26" s="3" t="s">
        <v>7</v>
      </c>
      <c r="D26" s="3">
        <f>COUNTIF(Påmeldingsliste!$E$3:$E$993,A26)</f>
        <v>0</v>
      </c>
    </row>
    <row r="27" spans="1:4" x14ac:dyDescent="0.3">
      <c r="C27" s="30" t="s">
        <v>24</v>
      </c>
      <c r="D27" s="30">
        <f>SUM(D2:D26)</f>
        <v>58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5</vt:i4>
      </vt:variant>
    </vt:vector>
  </HeadingPairs>
  <TitlesOfParts>
    <vt:vector size="7" baseType="lpstr">
      <vt:lpstr>Påmeldingsliste</vt:lpstr>
      <vt:lpstr>Data</vt:lpstr>
      <vt:lpstr>Klasseliste</vt:lpstr>
      <vt:lpstr>Påmeldingsliste!Klassenumre</vt:lpstr>
      <vt:lpstr>Klasser</vt:lpstr>
      <vt:lpstr>Påmeldingsliste!Utskriftsområde</vt:lpstr>
      <vt:lpstr>Påmeldingsliste!Utskriftstitler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2022-08-01T12:43:48Z</dcterms:modified>
</cp:coreProperties>
</file>